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4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900" windowWidth="13305" windowHeight="6810" tabRatio="898" firstSheet="22" activeTab="32"/>
  </bookViews>
  <sheets>
    <sheet name="Önsöz mezun sayıları" sheetId="1" r:id="rId1"/>
    <sheet name="2012 ösys puan" sheetId="2" r:id="rId2"/>
    <sheet name="endüşükpuansıralaması" sheetId="3" r:id="rId3"/>
    <sheet name="2012 ÖSS İl Dağılımı" sheetId="4" r:id="rId4"/>
    <sheet name="2012 ÖSS okul türü" sheetId="5" r:id="rId5"/>
    <sheet name="Liselerden gelen öğrenci" sheetId="6" r:id="rId6"/>
    <sheet name="2012 ÖSYS kontenjan_genel " sheetId="7" r:id="rId7"/>
    <sheet name="tercih sıralaması" sheetId="8" r:id="rId8"/>
    <sheet name="1.tercih yillar tablo GRF" sheetId="9" r:id="rId9"/>
    <sheet name="ilk 3 tablo GRF" sheetId="10" r:id="rId10"/>
    <sheet name="Yıllaragörekontenjanlar" sheetId="11" r:id="rId11"/>
    <sheet name="2012 ÖSYS KAYIT" sheetId="12" r:id="rId12"/>
    <sheet name="20121 yatay geçis kabul" sheetId="13" r:id="rId13"/>
    <sheet name="2012 ÖSS1.snf. kayıt hak." sheetId="14" r:id="rId14"/>
    <sheet name="20112 haz. basarı durumu" sheetId="15" r:id="rId15"/>
    <sheet name="İngilizce Muafiyet" sheetId="16" r:id="rId16"/>
    <sheet name="20112 öğrenci sayı" sheetId="17" r:id="rId17"/>
    <sheet name="20121 öğrenci sayı" sheetId="18" r:id="rId18"/>
    <sheet name="20112öğrencisayı.cin." sheetId="19" r:id="rId19"/>
    <sheet name="20121öğrencisayı.cin." sheetId="20" r:id="rId20"/>
    <sheet name="6111,6353 sayılı afla gelenler" sheetId="21" r:id="rId21"/>
    <sheet name="20112 lisans başarı durumu" sheetId="22" r:id="rId22"/>
    <sheet name="20121 lisans başarı durumu" sheetId="23" r:id="rId23"/>
    <sheet name="20112ve20121çift anadal" sheetId="24" r:id="rId24"/>
    <sheet name="20112ve20121 yandal " sheetId="25" r:id="rId25"/>
    <sheet name="Mezun Sayıları" sheetId="26" r:id="rId26"/>
    <sheet name="Mezun Sayıları Fak. " sheetId="27" r:id="rId27"/>
    <sheet name="YL Dok mezun tablo GRF." sheetId="28" r:id="rId28"/>
    <sheet name="disiplin " sheetId="29" r:id="rId29"/>
    <sheet name="2012 yazokulu" sheetId="30" r:id="rId30"/>
    <sheet name="20112 L.üstü başarı" sheetId="31" r:id="rId31"/>
    <sheet name="20121 L.üstü başarı " sheetId="32" r:id="rId32"/>
    <sheet name="lisansüstü giriş20112" sheetId="33" r:id="rId33"/>
    <sheet name="lisansüstü giriş20121" sheetId="34" r:id="rId34"/>
    <sheet name="lisansüstügiriş20112 " sheetId="35" r:id="rId35"/>
    <sheet name="lisansüstügiriş20121" sheetId="36" r:id="rId36"/>
    <sheet name="20112dersvenot ist.lisn." sheetId="37" r:id="rId37"/>
    <sheet name="20121dersvenot ist.lisn." sheetId="38" r:id="rId38"/>
    <sheet name="20112dersvenot ist.l.üs." sheetId="39" r:id="rId39"/>
    <sheet name="20121dersvenot ist.l.üs." sheetId="40" r:id="rId40"/>
    <sheet name="Bütünleme İst." sheetId="41" r:id="rId41"/>
    <sheet name="ulus.arası öğrenci-yıllar" sheetId="42" r:id="rId42"/>
    <sheet name="ulus.arası öğrenci-20121" sheetId="43" r:id="rId43"/>
    <sheet name="ulus ög. ülkelere göre" sheetId="44" r:id="rId44"/>
    <sheet name="ortak programlar son" sheetId="45" r:id="rId45"/>
    <sheet name="Uyumluluk Raporu" sheetId="46" r:id="rId46"/>
  </sheets>
  <externalReferences>
    <externalReference r:id="rId49"/>
    <externalReference r:id="rId50"/>
  </externalReferences>
  <definedNames>
    <definedName name="TABLE" localSheetId="4">#REF!</definedName>
    <definedName name="TABLE" localSheetId="10">'2012 ÖSYS kontenjan_genel '!$A$2:$D$14</definedName>
    <definedName name="TABLE_10" localSheetId="4">#REF!</definedName>
    <definedName name="TABLE_11" localSheetId="4">#REF!</definedName>
    <definedName name="TABLE_12" localSheetId="4">#REF!</definedName>
    <definedName name="TABLE_13" localSheetId="4">#REF!</definedName>
    <definedName name="TABLE_14" localSheetId="4">#REF!</definedName>
    <definedName name="TABLE_15" localSheetId="4">'2012 ÖSS okul türü'!#REF!</definedName>
    <definedName name="TABLE_16" localSheetId="4">'2012 ÖSS okul türü'!#REF!</definedName>
    <definedName name="TABLE_2" localSheetId="4">#REF!</definedName>
    <definedName name="TABLE_2" localSheetId="10">'2012 ÖSYS kontenjan_genel '!$A$2:$D$14</definedName>
    <definedName name="TABLE_3" localSheetId="4">'2012 ÖSS okul türü'!#REF!</definedName>
    <definedName name="TABLE_4" localSheetId="4">'2012 ÖSS okul türü'!#REF!</definedName>
    <definedName name="TABLE_5" localSheetId="4">#REF!</definedName>
    <definedName name="TABLE_6" localSheetId="4">#REF!</definedName>
    <definedName name="TABLE_7" localSheetId="4">#REF!</definedName>
    <definedName name="TABLE_8" localSheetId="4">#REF!</definedName>
    <definedName name="TABLE_9" localSheetId="4">#REF!</definedName>
    <definedName name="_xlnm.Print_Area" localSheetId="8">'1.tercih yillar tablo GRF'!$A$1:$L$30</definedName>
    <definedName name="_xlnm.Print_Area" localSheetId="14">'20112 haz. basarı durumu'!$A$1:$G$57</definedName>
    <definedName name="_xlnm.Print_Area" localSheetId="30">'20112 L.üstü başarı'!$A$1:$U$128</definedName>
    <definedName name="_xlnm.Print_Area" localSheetId="21">'20112 lisans başarı durumu'!$A$1:$G$69</definedName>
    <definedName name="_xlnm.Print_Area" localSheetId="16">'20112 öğrenci sayı'!$A$1:$V$144</definedName>
    <definedName name="_xlnm.Print_Area" localSheetId="38">'20112dersvenot ist.l.üs.'!$A$1:$N$109</definedName>
    <definedName name="_xlnm.Print_Area" localSheetId="18">'20112öğrencisayı.cin.'!$A$1:$S$144</definedName>
    <definedName name="_xlnm.Print_Area" localSheetId="24">'20112ve20121 yandal '!$A$1:$E$65</definedName>
    <definedName name="_xlnm.Print_Area" localSheetId="23">'20112ve20121çift anadal'!$A$1:$D$26</definedName>
    <definedName name="_xlnm.Print_Area" localSheetId="13">'2012 ÖSS1.snf. kayıt hak.'!$A$1:$G$59</definedName>
    <definedName name="_xlnm.Print_Area" localSheetId="11">'2012 ÖSYS KAYIT'!$A$1:$U$75</definedName>
    <definedName name="_xlnm.Print_Area" localSheetId="6">'2012 ÖSYS kontenjan_genel '!$A$1:$D$24</definedName>
    <definedName name="_xlnm.Print_Area" localSheetId="1">'2012 ösys puan'!$A$1:$H$138</definedName>
    <definedName name="_xlnm.Print_Area" localSheetId="31">'20121 L.üstü başarı '!$A$1:$U$130</definedName>
    <definedName name="_xlnm.Print_Area" localSheetId="22">'20121 lisans başarı durumu'!$A$1:$G$69</definedName>
    <definedName name="_xlnm.Print_Area" localSheetId="17">'20121 öğrenci sayı'!$A$1:$S$142</definedName>
    <definedName name="_xlnm.Print_Area" localSheetId="12">'20121 yatay geçis kabul'!$A$1:$J$61</definedName>
    <definedName name="_xlnm.Print_Area" localSheetId="19">'20121öğrencisayı.cin.'!$A$1:$S$142</definedName>
    <definedName name="_xlnm.Print_Area" localSheetId="20">'6111,6353 sayılı afla gelenler'!$A$1:$D$19</definedName>
    <definedName name="_xlnm.Print_Area" localSheetId="2">'endüşükpuansıralaması'!$A$1:$H$54</definedName>
    <definedName name="_xlnm.Print_Area" localSheetId="9">'ilk 3 tablo GRF'!$A$1:$L$30</definedName>
    <definedName name="_xlnm.Print_Area" localSheetId="32">'lisansüstü giriş20112'!$A$7:$M$34</definedName>
    <definedName name="_xlnm.Print_Area" localSheetId="33">'lisansüstü giriş20121'!$A$7:$M$34</definedName>
    <definedName name="_xlnm.Print_Area" localSheetId="34">'lisansüstügiriş20112 '!$A$1:$E$33</definedName>
    <definedName name="_xlnm.Print_Area" localSheetId="35">'lisansüstügiriş20121'!$A$1:$E$33</definedName>
    <definedName name="_xlnm.Print_Area" localSheetId="25">'Mezun Sayıları'!$A$1:$Q$139</definedName>
    <definedName name="_xlnm.Print_Area" localSheetId="26">'Mezun Sayıları Fak. '!$A$1:$Q$19</definedName>
    <definedName name="_xlnm.Print_Area" localSheetId="0">'Önsöz mezun sayıları'!$A$1:$K$36</definedName>
    <definedName name="_xlnm.Print_Area" localSheetId="44">'ortak programlar son'!$A$1:$H$27</definedName>
    <definedName name="_xlnm.Print_Area" localSheetId="7">'tercih sıralaması'!$A$1:$U$51</definedName>
    <definedName name="_xlnm.Print_Area" localSheetId="43">'ulus ög. ülkelere göre'!$A$1:$F$55</definedName>
    <definedName name="_xlnm.Print_Area" localSheetId="42">'ulus.arası öğrenci-20121'!$A$1:$D$119</definedName>
    <definedName name="_xlnm.Print_Area" localSheetId="10">'Yıllaragörekontenjanlar'!$A$1:$K$61</definedName>
    <definedName name="_xlnm.Print_Area" localSheetId="27">'YL Dok mezun tablo GRF.'!$A$1:$K$32</definedName>
    <definedName name="_xlnm.Print_Titles" localSheetId="30">'20112 L.üstü başarı'!$1:$2</definedName>
    <definedName name="_xlnm.Print_Titles" localSheetId="16">'20112 öğrenci sayı'!$1:$2</definedName>
    <definedName name="_xlnm.Print_Titles" localSheetId="18">'20112öğrencisayı.cin.'!$1:$2</definedName>
    <definedName name="_xlnm.Print_Titles" localSheetId="11">'2012 ÖSYS KAYIT'!$1:$4</definedName>
    <definedName name="_xlnm.Print_Titles" localSheetId="31">'20121 L.üstü başarı '!$1:$2</definedName>
    <definedName name="_xlnm.Print_Titles" localSheetId="17">'20121 öğrenci sayı'!$1:$2</definedName>
    <definedName name="_xlnm.Print_Titles" localSheetId="19">'20121öğrencisayı.cin.'!$1:$2</definedName>
    <definedName name="_xlnm.Print_Titles" localSheetId="25">'Mezun Sayıları'!$1:$2</definedName>
    <definedName name="_xlnm.Print_Titles" localSheetId="26">'Mezun Sayıları Fak. '!$1:$2</definedName>
    <definedName name="_xlnm.Print_Titles" localSheetId="7">'tercih sıralaması'!$1:$1</definedName>
  </definedNames>
  <calcPr fullCalcOnLoad="1"/>
</workbook>
</file>

<file path=xl/sharedStrings.xml><?xml version="1.0" encoding="utf-8"?>
<sst xmlns="http://schemas.openxmlformats.org/spreadsheetml/2006/main" count="3777" uniqueCount="1077">
  <si>
    <r>
      <t>Not:</t>
    </r>
    <r>
      <rPr>
        <sz val="12"/>
        <rFont val="Times New Roman"/>
        <family val="1"/>
      </rPr>
      <t xml:space="preserve"> 6111 ve 6353 Sayılı Kanunlarla öğrenimine devam etmek için başvuran öğrencilerden 25.02.2011 </t>
    </r>
  </si>
  <si>
    <t xml:space="preserve">         tarihinden 2012-2013 Eğitim Öğretim Yılı I. Dönemine kadar toplam 1103 öğrenci kayıt yaptırmıştır.</t>
  </si>
  <si>
    <t>Şeref                  : GPA 3.00-3.49</t>
  </si>
  <si>
    <t>Başarılı               : GPA ≥ 2.00</t>
  </si>
  <si>
    <t xml:space="preserve">                            CumGPA ≥ 2.00</t>
  </si>
  <si>
    <t>Başarısız            : 1.80≤CumGPA&lt;2.00</t>
  </si>
  <si>
    <t>* Program açıldığından bu yana,  2012-2013 I. Dönem sonu itibariyle toplam mezun sayısı</t>
  </si>
  <si>
    <r>
      <t xml:space="preserve">  .</t>
    </r>
    <r>
      <rPr>
        <sz val="10"/>
        <rFont val="Times New Roman"/>
        <family val="1"/>
      </rPr>
      <t xml:space="preserve">Yazılım Yönetimi </t>
    </r>
  </si>
  <si>
    <t>(**) Mevcut yönetmelik hükümleri gereği başarısız öğrencilerden yönetmelik kapsamında programa yeniden intibakları yapılan öğrenciler</t>
  </si>
  <si>
    <t xml:space="preserve">** 2011-2012 Eğitim Öğretim Yılı II. Döneminde programa kabul edilen ve İngilizce Yeterlik </t>
  </si>
  <si>
    <t xml:space="preserve"> için TOEFL veya IELTS uluslararası sınav sonucu getiren öğrenciler</t>
  </si>
  <si>
    <t>TOPLAM ULUSLARARASI ÖĞRENCİ SAYISI (*)</t>
  </si>
  <si>
    <t>TÜRKİYE-UA (*)</t>
  </si>
  <si>
    <t>(*) Yurt Dışı Öğrenci kontenjanından kabul edilen T.C. Uyruklu öğrenciler</t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</si>
  <si>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İngilizce Öğretmenliği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</si>
  <si>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İngilizce Öğrt. (SUNY New Paltz)</t>
    </r>
  </si>
  <si>
    <t xml:space="preserve">** 2012-2013 Eğitim Öğretim Yılı I. Döneminde programa kabul edilen ve İngilizce Yeterlik </t>
  </si>
  <si>
    <t>A.B.D.</t>
  </si>
  <si>
    <t>Yeni Kayıt*:  2012-2013 Eğitim Öğretim Yılı I. Döneminde yeni kayıt olan öğrenci sayısı</t>
  </si>
  <si>
    <t>KAYITLI ÖĞRENCİ  SAYISI</t>
  </si>
  <si>
    <t xml:space="preserve">TOPLAM MEZUN SAYISI </t>
  </si>
  <si>
    <t>YENİ KAYIT* OLAN ÖĞRENCİ SAYISI</t>
  </si>
  <si>
    <r>
      <t xml:space="preserve"> </t>
    </r>
    <r>
      <rPr>
        <b/>
        <sz val="22"/>
        <rFont val="Times New Roman"/>
        <family val="1"/>
      </rPr>
      <t xml:space="preserve"> .</t>
    </r>
    <r>
      <rPr>
        <sz val="12"/>
        <rFont val="Times New Roman"/>
        <family val="1"/>
      </rPr>
      <t>Bilgisayar ve Öğretim Tekn. Öğretmenliği</t>
    </r>
  </si>
  <si>
    <r>
      <t xml:space="preserve"> </t>
    </r>
    <r>
      <rPr>
        <b/>
        <sz val="22"/>
        <rFont val="Times New Roman"/>
        <family val="1"/>
      </rPr>
      <t xml:space="preserve"> .</t>
    </r>
    <r>
      <rPr>
        <sz val="12"/>
        <rFont val="Times New Roman"/>
        <family val="1"/>
      </rPr>
      <t>İngilizce Öğretmenliği</t>
    </r>
  </si>
  <si>
    <r>
      <t xml:space="preserve"> </t>
    </r>
    <r>
      <rPr>
        <b/>
        <sz val="12"/>
        <rFont val="Times New Roman"/>
        <family val="1"/>
      </rP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İngilizce Öğretmenliği (SUNY New Paltz ) %50 Burslu</t>
    </r>
  </si>
  <si>
    <r>
      <t xml:space="preserve"> 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İngilizce Öğretmenliği (SUNY New Paltz)</t>
    </r>
  </si>
  <si>
    <r>
      <t xml:space="preserve"> 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İlköğretim Fen Bilgisi Öğretmenliği</t>
    </r>
  </si>
  <si>
    <r>
      <t xml:space="preserve"> </t>
    </r>
    <r>
      <rPr>
        <b/>
        <sz val="12"/>
        <rFont val="Times New Roman"/>
        <family val="1"/>
      </rP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İlköğretim Matematik Öğretmenliği</t>
    </r>
  </si>
  <si>
    <r>
      <t xml:space="preserve">* </t>
    </r>
    <r>
      <rPr>
        <sz val="12"/>
        <rFont val="Times New Roman"/>
        <family val="1"/>
      </rPr>
      <t>2012 ÖSYS ile kayıt yaptıran öğrencilerin %9'udur.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</si>
  <si>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Etkileşim için Tasarım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</si>
  <si>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Mimarlık Tarihi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</si>
  <si>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Restorasyon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</si>
  <si>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Yapı Bilimleri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</si>
  <si>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Şehir Planlama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</si>
  <si>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Kentsel Tasarım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</si>
  <si>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Mimarlıkta Say. Tas. ve Üret. Tekn.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</si>
  <si>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Bölge Planlama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</si>
  <si>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Endüstri ve Örgüt Psikolojisi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</si>
  <si>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Aile Psikolojisi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</si>
  <si>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Sosyal Antropoloji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</si>
  <si>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Yöneticiler İçin İşletme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</si>
  <si>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Fizik Öğretmenliği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</si>
  <si>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Kimya Öğretmenliği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</si>
  <si>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İngilizce Öğretmenliği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</si>
  <si>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İngilizce Öğrt. (SUNY New Paltz)</t>
    </r>
  </si>
  <si>
    <r>
      <t xml:space="preserve"> .</t>
    </r>
    <r>
      <rPr>
        <sz val="12"/>
        <rFont val="Times New Roman"/>
        <family val="1"/>
      </rPr>
      <t>İngiliz Dili Öğretimi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</si>
  <si>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İngiliz Edebiyatı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</si>
  <si>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İlköğretim Matematik Öğretmenliği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</si>
  <si>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İlköğretim Fen Bilgisi Öğretmenliği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</si>
  <si>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İlköğretim Fen ve Matematik Eğitimi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</si>
  <si>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Eğitim Yönetimi ve Planlaması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</si>
  <si>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Eğitim Programları ve Öğretimi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</si>
  <si>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Eğitimde İnsan Kaynaklarını Geliştirme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</si>
  <si>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Rehberlik ve Psikolojik Danışmanlık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</si>
  <si>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 xml:space="preserve">Yazılım Mühendisliği 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</si>
  <si>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Mühendislik Yönetimi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</si>
  <si>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Avrupa Bütünleşmesi</t>
    </r>
  </si>
  <si>
    <r>
      <t xml:space="preserve"> .</t>
    </r>
    <r>
      <rPr>
        <sz val="12"/>
        <rFont val="Times New Roman"/>
        <family val="1"/>
      </rPr>
      <t>Sosyal Bilimler (Türk-Alman)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</si>
  <si>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Fiziksel Oşinografi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</si>
  <si>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Deniz Biyolojisi ve Balıkçılığı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</si>
  <si>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Deniz Jeolojisi ve Jeofiziği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</si>
  <si>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Kimyasal Oşinografi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</si>
  <si>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Internet Üzerinden Bilişim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</si>
  <si>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 xml:space="preserve">Yazılım Yönetimi 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</si>
  <si>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Oyun Teknolojileri</t>
    </r>
  </si>
  <si>
    <r>
      <t xml:space="preserve"> 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İş Yaşamı Temelli Öğrenme</t>
    </r>
  </si>
  <si>
    <r>
      <t xml:space="preserve"> 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Aktüerya Bilimleri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</si>
  <si>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Mekanik Tasarım ve İmalat</t>
    </r>
  </si>
  <si>
    <r>
      <t xml:space="preserve"> 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Yazılım Mühendisliği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</si>
  <si>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İlköğretim Fen Bilgisi Öğretmenliği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</si>
  <si>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İlköğretim Matematik Öğretmenliği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</si>
  <si>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Eğitim Programları ve Öğretim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</si>
  <si>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Rehberlik ve Psikolojik Danışmanlık</t>
    </r>
  </si>
  <si>
    <t>Türkiye Burslusu *</t>
  </si>
  <si>
    <t>Özel Hükümet Burslusu **</t>
  </si>
  <si>
    <t xml:space="preserve">Türkiye Burslusu *: MEB Hükümet Bursu, MEB Devlet Bursu, </t>
  </si>
  <si>
    <t>Türk Cumhuriyetleri Sınavı (TCS) ile kayıt yaptıran uluslararası öğrenci sayıları</t>
  </si>
  <si>
    <t>Özel Hükümet Burslusu ** :  Özel hükümet burslusu olarak kayıt yaptıran uluslararası öğrenci sayıları</t>
  </si>
  <si>
    <t>Lise Programı (Açıköğretim Lisesi)</t>
  </si>
  <si>
    <t>ÖĞRENCİ YÜZDESİ</t>
  </si>
  <si>
    <t>Not :"Öneri" sütunu ODTÜ Senatosu'nun önerdiği genel kontenjandır; "Kılavuz" sütunu ÖSYM'nin uyguladığı genel kontenjan ve okul birincileri kontenjanlarını içermektedir.</t>
  </si>
  <si>
    <t>KENDİ İSTEĞİ İLE</t>
  </si>
  <si>
    <t>YAPTIRAN</t>
  </si>
  <si>
    <t>1. SINIFA BAŞLAMAYA</t>
  </si>
  <si>
    <t>Tablodaki öğrenci sayıları ilgili dönemde kayıtlı ve izinli öğrenci sayılarıdır.</t>
  </si>
  <si>
    <t xml:space="preserve">   * MYO İkinci Öğretim Öğrencileri     </t>
  </si>
  <si>
    <t xml:space="preserve"> ** Fen Bilimleri Enstitüsüne bağlı (disiplinlerarası değil) program</t>
  </si>
  <si>
    <t>Y. LİSANS</t>
  </si>
  <si>
    <t>Not: Tablodaki not sayıları kredili lisans derslerinde verilen not sayılarını içermektedir.</t>
  </si>
  <si>
    <t>TOPLAM ÖĞRENCİ SAYISI</t>
  </si>
  <si>
    <t>ULUSLARARASI ÖĞRENCİ YÜZDESİ</t>
  </si>
  <si>
    <t>YILLAR</t>
  </si>
  <si>
    <r>
      <t xml:space="preserve">  .</t>
    </r>
    <r>
      <rPr>
        <sz val="10"/>
        <rFont val="Times New Roman"/>
        <family val="1"/>
      </rPr>
      <t>İngilizce Öğretmenliği (SUNY New Paltz)%50 Burslu</t>
    </r>
  </si>
  <si>
    <t>İşletme (SUNY %50 Burslu)</t>
  </si>
  <si>
    <t>YIL</t>
  </si>
  <si>
    <t>ÜLKESİ</t>
  </si>
  <si>
    <t>ORTAK PROGRAM ADI</t>
  </si>
  <si>
    <t>FAKÜLTE/ENSTİTÜ</t>
  </si>
  <si>
    <t>PROGRAM DÜZEYİ</t>
  </si>
  <si>
    <t>Modern Diller (Arapça)</t>
  </si>
  <si>
    <t>Modern Diller (Yab. Türk Dili)</t>
  </si>
  <si>
    <t>Yöneticiler İçin İşletme</t>
  </si>
  <si>
    <t xml:space="preserve">SUNY Binghamton University </t>
  </si>
  <si>
    <t xml:space="preserve">SUNY New Paltz University </t>
  </si>
  <si>
    <t xml:space="preserve">Eğitim Fakültesi </t>
  </si>
  <si>
    <t>Middlesex University</t>
  </si>
  <si>
    <t>İşyaşamı Temelli Öğrenme</t>
  </si>
  <si>
    <t>Alman Dili</t>
  </si>
  <si>
    <t>Geoteknik</t>
  </si>
  <si>
    <t>MF-2</t>
  </si>
  <si>
    <t>MF-4</t>
  </si>
  <si>
    <t>TM-3</t>
  </si>
  <si>
    <t>MF-1</t>
  </si>
  <si>
    <t>MF-3</t>
  </si>
  <si>
    <t>Asya  Çalışmaları</t>
  </si>
  <si>
    <t>TS-2</t>
  </si>
  <si>
    <t>TM-1</t>
  </si>
  <si>
    <t>TM-2</t>
  </si>
  <si>
    <t>YGS-1</t>
  </si>
  <si>
    <t>YGS-2</t>
  </si>
  <si>
    <t>283</t>
  </si>
  <si>
    <t>DİL-1</t>
  </si>
  <si>
    <t>YGS-5</t>
  </si>
  <si>
    <t xml:space="preserve">Enformatik Enstitüsü </t>
  </si>
  <si>
    <t>Deprem Müh. ve Müh. Sismolojisi</t>
  </si>
  <si>
    <t xml:space="preserve">Havacılık Mühendisliği </t>
  </si>
  <si>
    <t>INSA of Lyon (Institut National des Sciences Appliquees de Lyon)</t>
  </si>
  <si>
    <t>Technical University of Eindhoven</t>
  </si>
  <si>
    <t>Jeodezi ve Coğrafi ve Bilgi Tekn.</t>
  </si>
  <si>
    <t>İşletme  (SUNY Binghamton) %50 Burslu</t>
  </si>
  <si>
    <t>Kür. Siy. ve Ulus. İliş.(SUNY Binghamton) %50 Burslu</t>
  </si>
  <si>
    <t>Kür. Siy. ve Ulus. İliş. (SUNY Binghamton)</t>
  </si>
  <si>
    <t>Kür. Siy. ve Ulus. İliş. (SUNY Binghamton) %50 Burslu</t>
  </si>
  <si>
    <t>İşletme (SUNY Binghamton) %50 Burslu</t>
  </si>
  <si>
    <t>Havacılık ve Uzay Mühendsiliği</t>
  </si>
  <si>
    <t xml:space="preserve">Avrasya Çalışmaları </t>
  </si>
  <si>
    <t xml:space="preserve">Asya Çalışmaları </t>
  </si>
  <si>
    <t>Jeodezi ve Coğrafi Bilgi Tekn.</t>
  </si>
  <si>
    <t xml:space="preserve">University Bordeaux 1 </t>
  </si>
  <si>
    <t xml:space="preserve">Gıda Mühendisliği </t>
  </si>
  <si>
    <t>ÖnLis.</t>
  </si>
  <si>
    <t xml:space="preserve">Universite Louis Pasteur- Strasbourg I </t>
  </si>
  <si>
    <t xml:space="preserve">Matematik </t>
  </si>
  <si>
    <t>Universite Paul Sabatier  (Toulouse)</t>
  </si>
  <si>
    <t xml:space="preserve">Biyoloji </t>
  </si>
  <si>
    <t>Bilimsel Hazırlık</t>
  </si>
  <si>
    <t>Yüksek Lisans+Doktora</t>
  </si>
  <si>
    <t>Not:</t>
  </si>
  <si>
    <t xml:space="preserve">Not: Yukarıdaki tabloya ODTÜ'ye 10 ve daha fazla öğrenci gönderen liseler dahil edilmiştir. </t>
  </si>
  <si>
    <t>Kür. Siy. ve Ulus. İliş. (SUNY Binghampton)</t>
  </si>
  <si>
    <t>Fen Bilimleri Enstitüsü (Disiplinlerarası)</t>
  </si>
  <si>
    <t>Asya Çalışmaları</t>
  </si>
  <si>
    <t xml:space="preserve">Petrol ve Doğalgaz Mühendisliği </t>
  </si>
  <si>
    <t>231</t>
  </si>
  <si>
    <t>Fen Bil. Enst. (Disiplinlerarası)</t>
  </si>
  <si>
    <t>Sosyal Bil. Enst. (Disiplinlerarası)</t>
  </si>
  <si>
    <t>2008-2009</t>
  </si>
  <si>
    <t>Meslek Yüksekokulu (*)</t>
  </si>
  <si>
    <t>Yöneylem Araştırması (**)</t>
  </si>
  <si>
    <t>Kür. Siyaset ve Uluslararası İlişkiler (SUNY Binghamton)</t>
  </si>
  <si>
    <t>187+8</t>
  </si>
  <si>
    <t>98+5</t>
  </si>
  <si>
    <t>Jeodezi ve Coğrafi Bilgi Teknolojileri</t>
  </si>
  <si>
    <t>Bilgisayar ve Öğretim Teknolojileri Eğitimi</t>
  </si>
  <si>
    <t>Ortaöğretim Fen ve Matematik Alanları Eğitimi</t>
  </si>
  <si>
    <t xml:space="preserve">İlköğretim </t>
  </si>
  <si>
    <t>Önlisans</t>
  </si>
  <si>
    <t>ARDAHAN</t>
  </si>
  <si>
    <t>Yer Sistemi Bilimleri</t>
  </si>
  <si>
    <r>
      <t xml:space="preserve">  .</t>
    </r>
    <r>
      <rPr>
        <sz val="10"/>
        <rFont val="Times New Roman"/>
        <family val="1"/>
      </rPr>
      <t>Biyoenformatik</t>
    </r>
  </si>
  <si>
    <t>Başarılı</t>
  </si>
  <si>
    <t>Başarısız</t>
  </si>
  <si>
    <t>Deprem Mühendisliği ve Müh. Sismolojisi</t>
  </si>
  <si>
    <t>Havacılık ve Uzay  Mühendisliği</t>
  </si>
  <si>
    <t xml:space="preserve">Kurumlararası  </t>
  </si>
  <si>
    <t>Kurum İçi Genel</t>
  </si>
  <si>
    <t>PROGRAMIN TOPLAM MEZUN SAYISI *</t>
  </si>
  <si>
    <t>ODTÜ İÇİ</t>
  </si>
  <si>
    <t>Kurum İçi Özel</t>
  </si>
  <si>
    <t>Bilim ve Tek. Politikası Çalışmaları</t>
  </si>
  <si>
    <t>65+2</t>
  </si>
  <si>
    <t>85+3</t>
  </si>
  <si>
    <t>75+2</t>
  </si>
  <si>
    <t>25+1</t>
  </si>
  <si>
    <t>105+3</t>
  </si>
  <si>
    <t>95+3</t>
  </si>
  <si>
    <t>175+5</t>
  </si>
  <si>
    <t>185+5</t>
  </si>
  <si>
    <t>2005-2006</t>
  </si>
  <si>
    <t>LİSANS</t>
  </si>
  <si>
    <t>YÜKSEK LİSANS</t>
  </si>
  <si>
    <t>DOKTORA</t>
  </si>
  <si>
    <t>TOPLAM</t>
  </si>
  <si>
    <t>PROGRAM</t>
  </si>
  <si>
    <t>ÜNİVERSİTE</t>
  </si>
  <si>
    <t>KONTENJAN</t>
  </si>
  <si>
    <t>TABAN PUANI</t>
  </si>
  <si>
    <t>Mimarlık</t>
  </si>
  <si>
    <t>ODTÜ</t>
  </si>
  <si>
    <t>İTÜ</t>
  </si>
  <si>
    <t>Şehir ve Bölge Planlama</t>
  </si>
  <si>
    <t>Endüstri Ürünleri Tasarımı</t>
  </si>
  <si>
    <t>Biyoloji</t>
  </si>
  <si>
    <t>Kimya</t>
  </si>
  <si>
    <t>Moleküler Biyoloji ve Genetik</t>
  </si>
  <si>
    <t>Tarih</t>
  </si>
  <si>
    <t>Matematik</t>
  </si>
  <si>
    <t>Felsefe</t>
  </si>
  <si>
    <t>EGE</t>
  </si>
  <si>
    <t>Fizik</t>
  </si>
  <si>
    <t>Psikoloji</t>
  </si>
  <si>
    <t>Sosyoloji</t>
  </si>
  <si>
    <t>İstatistik</t>
  </si>
  <si>
    <t>Siyaset Bilimi ve Kamu Yönetimi</t>
  </si>
  <si>
    <t>İktisat</t>
  </si>
  <si>
    <t>Uluslararası İlişkiler</t>
  </si>
  <si>
    <t>İşletme</t>
  </si>
  <si>
    <t>İlköğretim Fen Bilgisi Öğretmenliği</t>
  </si>
  <si>
    <t>İlköğretim Matematik  Öğretmenliği</t>
  </si>
  <si>
    <t>İngilizce Öğretmenliği</t>
  </si>
  <si>
    <t>Fizik Öğretmenliği</t>
  </si>
  <si>
    <t>Kimya Öğretmenliği</t>
  </si>
  <si>
    <t>İnşaat Mühendisliği</t>
  </si>
  <si>
    <t>Bilgisayar Mühendisliği</t>
  </si>
  <si>
    <t>Kimya Mühendisliği</t>
  </si>
  <si>
    <t>Çevre Mühendisliği</t>
  </si>
  <si>
    <t>Gıda Mühendisliği</t>
  </si>
  <si>
    <t>Jeoloji Mühendisliği</t>
  </si>
  <si>
    <t>Endüstri Mühendisliği</t>
  </si>
  <si>
    <t>Telekomünikasyon</t>
  </si>
  <si>
    <t>Makina Mühendisliği</t>
  </si>
  <si>
    <t>Metalurji ve Malzeme Mühendisliği</t>
  </si>
  <si>
    <t>Maden Mühendisliği</t>
  </si>
  <si>
    <t xml:space="preserve">Siyaset Bilimi ve Kamu Yönetimi  </t>
  </si>
  <si>
    <t>ÖĞRENCİ SAYISI</t>
  </si>
  <si>
    <t>OKUL TÜRLERİ</t>
  </si>
  <si>
    <t>Fen Lisesi</t>
  </si>
  <si>
    <t>Özel Fen Lisesi</t>
  </si>
  <si>
    <t>Anadolu Meslek Lisesi</t>
  </si>
  <si>
    <t>Endüstri Meslek Lisesi</t>
  </si>
  <si>
    <t>Özel Lise</t>
  </si>
  <si>
    <t>Askeri Lise</t>
  </si>
  <si>
    <t>Anadolu Öğretmen Lisesi</t>
  </si>
  <si>
    <t>ŞEHİR</t>
  </si>
  <si>
    <t>LİSE ADI</t>
  </si>
  <si>
    <t>Elektronik Teknolojisi</t>
  </si>
  <si>
    <t>Toplam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</si>
  <si>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</si>
  <si>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</si>
  <si>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</si>
  <si>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</si>
  <si>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</si>
  <si>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</si>
  <si>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</si>
  <si>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</si>
  <si>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</si>
  <si>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</si>
  <si>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</si>
  <si>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</si>
  <si>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</si>
  <si>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</si>
  <si>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</si>
  <si>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</si>
  <si>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</si>
  <si>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</si>
  <si>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BÖLÜM/ PROGRAM</t>
  </si>
  <si>
    <t>Öneri</t>
  </si>
  <si>
    <t>Kılavuz</t>
  </si>
  <si>
    <t xml:space="preserve">  KONTENJAN</t>
  </si>
  <si>
    <t>YERLEŞTİRİLEN</t>
  </si>
  <si>
    <t>OKUL</t>
  </si>
  <si>
    <t>TC</t>
  </si>
  <si>
    <t>GEN.</t>
  </si>
  <si>
    <t>BİR.</t>
  </si>
  <si>
    <t>*</t>
  </si>
  <si>
    <t>KABUL EDİLEN</t>
  </si>
  <si>
    <t>KAYIT</t>
  </si>
  <si>
    <t>BAŞARILI OLAN</t>
  </si>
  <si>
    <t>HAK KAZANAN</t>
  </si>
  <si>
    <t xml:space="preserve">          2) Bu tablodaki kontenjan, ÖSYM'nin uyguladığı toplam kontenjandır; bu kontenjana genel ve okul birincileri kontenjanları dahildir.</t>
  </si>
  <si>
    <t>Beden Eğitimi ve Spor</t>
  </si>
  <si>
    <t>Eğitim Bilimleri</t>
  </si>
  <si>
    <t>Endüstri Mühendislği</t>
  </si>
  <si>
    <t>Y.Lisans</t>
  </si>
  <si>
    <t>Doktora</t>
  </si>
  <si>
    <t>Özel</t>
  </si>
  <si>
    <t>Mühendislik Bilimleri</t>
  </si>
  <si>
    <t>2009-2010</t>
  </si>
  <si>
    <t>227</t>
  </si>
  <si>
    <t>Elektrik ve Elektronik Mühendisliği</t>
  </si>
  <si>
    <t>Meslek Yüksekokulu</t>
  </si>
  <si>
    <t>Kadın Çalışmaları</t>
  </si>
  <si>
    <t>Yerleşim Arkeolojisi</t>
  </si>
  <si>
    <t>Avrupa Çalışmaları</t>
  </si>
  <si>
    <t>Biyokimya</t>
  </si>
  <si>
    <t>Biyoteknoloji</t>
  </si>
  <si>
    <t>Arkeometri</t>
  </si>
  <si>
    <t>Yöneylem Araştırması</t>
  </si>
  <si>
    <t>Bilişim Sistemleri</t>
  </si>
  <si>
    <t>Bilişsel Bilimler</t>
  </si>
  <si>
    <t>Avrasya Çalışmaları</t>
  </si>
  <si>
    <t>İlköğretim</t>
  </si>
  <si>
    <t>Petrol ve Doğalgaz Mühendisliği</t>
  </si>
  <si>
    <t>Türk Dili</t>
  </si>
  <si>
    <t>Sosyal Bilimler Enstitüsü</t>
  </si>
  <si>
    <t>Fen Bilimleri Enstitüsü</t>
  </si>
  <si>
    <t>Enformatik Enstitüsü</t>
  </si>
  <si>
    <t>Deniz Bilimleri Enstitüsü</t>
  </si>
  <si>
    <t>Felsefe Tarihi</t>
  </si>
  <si>
    <t>Yönetim Çalışmaları</t>
  </si>
  <si>
    <t>Siyaset Çalışmaları</t>
  </si>
  <si>
    <t>İktisat Politikası</t>
  </si>
  <si>
    <t>Kurumsal Finans</t>
  </si>
  <si>
    <t>Yabancı Diller Eğitimi</t>
  </si>
  <si>
    <t>LİSANSÜSTÜ BİLİMSEL HAZ.</t>
  </si>
  <si>
    <t>Mühendislik Fakültesi</t>
  </si>
  <si>
    <t>Mekatronik</t>
  </si>
  <si>
    <t>Çevre Kimyası</t>
  </si>
  <si>
    <t>Gıda Bilimi</t>
  </si>
  <si>
    <t>Üretim Planlaması ve Kontrolü</t>
  </si>
  <si>
    <t>Kalite Planlaması ve Kontrolü</t>
  </si>
  <si>
    <t>Üretim</t>
  </si>
  <si>
    <t>Endüstriyel Otomasyon</t>
  </si>
  <si>
    <t>Latin ve Kuzey Amerika Çalışmaları</t>
  </si>
  <si>
    <t>Uyarma</t>
  </si>
  <si>
    <t>Kınama</t>
  </si>
  <si>
    <t>1 hafta uzaklaştırma</t>
  </si>
  <si>
    <t>3 hafta uzaklaştırma</t>
  </si>
  <si>
    <t>1 ay uzaklaştırma</t>
  </si>
  <si>
    <t>1 dönem uzaklaştırma</t>
  </si>
  <si>
    <t>2 dönem uzaklaştırma</t>
  </si>
  <si>
    <t>Çıkarma</t>
  </si>
  <si>
    <t>GRUP SAYISI</t>
  </si>
  <si>
    <t>Elektrik ve Elektronik Müh.</t>
  </si>
  <si>
    <t>TOPLAM VERİLEN NOT (B)</t>
  </si>
  <si>
    <r>
      <t xml:space="preserve">  .</t>
    </r>
    <r>
      <rPr>
        <sz val="10"/>
        <rFont val="Times New Roman"/>
        <family val="1"/>
      </rPr>
      <t>Etkileşim için Tasarım</t>
    </r>
  </si>
  <si>
    <r>
      <t xml:space="preserve">  .</t>
    </r>
    <r>
      <rPr>
        <sz val="10"/>
        <rFont val="Times New Roman"/>
        <family val="1"/>
      </rPr>
      <t>Mimarlık Tarihi</t>
    </r>
  </si>
  <si>
    <r>
      <t xml:space="preserve">  .</t>
    </r>
    <r>
      <rPr>
        <sz val="10"/>
        <rFont val="Times New Roman"/>
        <family val="1"/>
      </rPr>
      <t>Restorasyon</t>
    </r>
  </si>
  <si>
    <r>
      <t xml:space="preserve">  .</t>
    </r>
    <r>
      <rPr>
        <sz val="10"/>
        <rFont val="Times New Roman"/>
        <family val="1"/>
      </rPr>
      <t>Yapı Bilimleri</t>
    </r>
  </si>
  <si>
    <r>
      <t xml:space="preserve">  .</t>
    </r>
    <r>
      <rPr>
        <sz val="10"/>
        <rFont val="Times New Roman"/>
        <family val="1"/>
      </rPr>
      <t>Bölge Planlama</t>
    </r>
  </si>
  <si>
    <r>
      <t xml:space="preserve">  .</t>
    </r>
    <r>
      <rPr>
        <sz val="10"/>
        <rFont val="Times New Roman"/>
        <family val="1"/>
      </rPr>
      <t>Şehir Planlama</t>
    </r>
  </si>
  <si>
    <r>
      <t xml:space="preserve">  .</t>
    </r>
    <r>
      <rPr>
        <sz val="10"/>
        <rFont val="Times New Roman"/>
        <family val="1"/>
      </rPr>
      <t>Kentsel Tasarım</t>
    </r>
  </si>
  <si>
    <r>
      <t xml:space="preserve">  .</t>
    </r>
    <r>
      <rPr>
        <sz val="10"/>
        <rFont val="Times New Roman"/>
        <family val="1"/>
      </rPr>
      <t>Sosyal Antropoloji</t>
    </r>
  </si>
  <si>
    <r>
      <t xml:space="preserve">  .</t>
    </r>
    <r>
      <rPr>
        <sz val="10"/>
        <rFont val="Times New Roman"/>
        <family val="1"/>
      </rPr>
      <t>Yöneticiler İçin İşletme</t>
    </r>
  </si>
  <si>
    <r>
      <t xml:space="preserve">  .</t>
    </r>
    <r>
      <rPr>
        <sz val="10"/>
        <rFont val="Times New Roman"/>
        <family val="1"/>
      </rPr>
      <t>İngiliz Edebiyatı</t>
    </r>
  </si>
  <si>
    <r>
      <t xml:space="preserve">  .</t>
    </r>
    <r>
      <rPr>
        <sz val="10"/>
        <rFont val="Times New Roman"/>
        <family val="1"/>
      </rPr>
      <t>Eğitim Yönetimi ve Planlaması</t>
    </r>
  </si>
  <si>
    <r>
      <t xml:space="preserve">  .</t>
    </r>
    <r>
      <rPr>
        <sz val="10"/>
        <rFont val="Times New Roman"/>
        <family val="1"/>
      </rPr>
      <t>Eğitim Prog. ve Öğretimi</t>
    </r>
  </si>
  <si>
    <r>
      <t xml:space="preserve">  .</t>
    </r>
    <r>
      <rPr>
        <sz val="10"/>
        <rFont val="Times New Roman"/>
        <family val="1"/>
      </rPr>
      <t>Eğitimde İnsan Kayn. Gelişt.</t>
    </r>
  </si>
  <si>
    <r>
      <t xml:space="preserve">  .</t>
    </r>
    <r>
      <rPr>
        <sz val="10"/>
        <rFont val="Times New Roman"/>
        <family val="1"/>
      </rPr>
      <t>Yazılım Mühendisliği</t>
    </r>
  </si>
  <si>
    <t>IĞDIR</t>
  </si>
  <si>
    <t>KARS</t>
  </si>
  <si>
    <t>ŞANLIURFA</t>
  </si>
  <si>
    <r>
      <t xml:space="preserve">  .</t>
    </r>
    <r>
      <rPr>
        <sz val="10"/>
        <rFont val="Times New Roman"/>
        <family val="1"/>
      </rPr>
      <t>Avrupa Bütünleşmesi</t>
    </r>
  </si>
  <si>
    <t xml:space="preserve">Bilim ve Tek. Politikası Çalışmaları </t>
  </si>
  <si>
    <r>
      <t xml:space="preserve">  .</t>
    </r>
    <r>
      <rPr>
        <sz val="10"/>
        <rFont val="Times New Roman"/>
        <family val="1"/>
      </rPr>
      <t xml:space="preserve">Deniz Biyolojisi ve Balıkçılığı </t>
    </r>
  </si>
  <si>
    <r>
      <t xml:space="preserve">  .</t>
    </r>
    <r>
      <rPr>
        <sz val="10"/>
        <rFont val="Times New Roman"/>
        <family val="1"/>
      </rPr>
      <t>Fiziksel Oşinografi</t>
    </r>
  </si>
  <si>
    <r>
      <t xml:space="preserve">  .</t>
    </r>
    <r>
      <rPr>
        <sz val="10"/>
        <rFont val="Times New Roman"/>
        <family val="1"/>
      </rPr>
      <t>Kimyasal Oşinografi</t>
    </r>
  </si>
  <si>
    <t>Enformatik Ensitüsü</t>
  </si>
  <si>
    <r>
      <t xml:space="preserve">  .</t>
    </r>
    <r>
      <rPr>
        <sz val="10"/>
        <rFont val="Times New Roman"/>
        <family val="1"/>
      </rPr>
      <t>İnternet Üzerinden Bilişim</t>
    </r>
  </si>
  <si>
    <r>
      <t xml:space="preserve">  .</t>
    </r>
    <r>
      <rPr>
        <sz val="10"/>
        <rFont val="Times New Roman"/>
        <family val="1"/>
      </rPr>
      <t>Tıp Bilişimi</t>
    </r>
  </si>
  <si>
    <t xml:space="preserve"> Doktora</t>
  </si>
  <si>
    <r>
      <t xml:space="preserve"> </t>
    </r>
    <r>
      <rPr>
        <b/>
        <sz val="22"/>
        <rFont val="Times New Roman"/>
        <family val="1"/>
      </rPr>
      <t xml:space="preserve"> .</t>
    </r>
    <r>
      <rPr>
        <sz val="10"/>
        <rFont val="Times New Roman"/>
        <family val="1"/>
      </rPr>
      <t>Mühendislik Yönetimi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</si>
  <si>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0"/>
        <rFont val="Times New Roman"/>
        <family val="1"/>
      </rPr>
      <t>Aktüerya Bilimleri</t>
    </r>
  </si>
  <si>
    <t>Polimer Bilimi ve Tekn.</t>
  </si>
  <si>
    <t>Oyun Teknolojileri</t>
  </si>
  <si>
    <t xml:space="preserve">Modern Diller </t>
  </si>
  <si>
    <t>Yerleştirilen</t>
  </si>
  <si>
    <t>Kayıt Yaptıran</t>
  </si>
  <si>
    <t>EE</t>
  </si>
  <si>
    <t>Lisans</t>
  </si>
  <si>
    <t>ABD</t>
  </si>
  <si>
    <t>Mimarlık Fakültesi</t>
  </si>
  <si>
    <t>Fen-Edebiyat Fakültesi</t>
  </si>
  <si>
    <t>İktisadi ve İdari Bilimler Fakültesi</t>
  </si>
  <si>
    <t>Eğitim Fakültesi</t>
  </si>
  <si>
    <t>GAZİANTEP</t>
  </si>
  <si>
    <t>2011-2012</t>
  </si>
  <si>
    <t>Ortaöğretim Fen ve Matematik Alanları Eğit.</t>
  </si>
  <si>
    <t>KOCAELİ</t>
  </si>
  <si>
    <t>MERSİN</t>
  </si>
  <si>
    <t xml:space="preserve">  YÜKSEK LİSANS</t>
  </si>
  <si>
    <t xml:space="preserve">         DOKTORA</t>
  </si>
  <si>
    <t>ENSTİTÜ</t>
  </si>
  <si>
    <t>BAŞVURAN</t>
  </si>
  <si>
    <t xml:space="preserve">KABUL EDİLEN </t>
  </si>
  <si>
    <t>FBE</t>
  </si>
  <si>
    <t>SBE</t>
  </si>
  <si>
    <t>DBE</t>
  </si>
  <si>
    <t>BAŞARILI</t>
  </si>
  <si>
    <t xml:space="preserve">   ODTÜ</t>
  </si>
  <si>
    <t>Bilgisayar ve Öğr.Tek. Öğretmenliği</t>
  </si>
  <si>
    <t>Dikey Geçiş Sınavı (DGS)</t>
  </si>
  <si>
    <t>Y.Lis.</t>
  </si>
  <si>
    <t>Güzel Sanatlar</t>
  </si>
  <si>
    <t>Küresel Siyaset ve Uluslararası İlişkiler (SUNY Binghamton)</t>
  </si>
  <si>
    <t>UME</t>
  </si>
  <si>
    <t xml:space="preserve">Sosyal Politika </t>
  </si>
  <si>
    <t>Havacılık ve Uzay Mühendisliği</t>
  </si>
  <si>
    <t>Lisansüstü</t>
  </si>
  <si>
    <t>30+1</t>
  </si>
  <si>
    <t>60+2</t>
  </si>
  <si>
    <t>50+2</t>
  </si>
  <si>
    <t>70+2</t>
  </si>
  <si>
    <t>40+1</t>
  </si>
  <si>
    <t>100+3</t>
  </si>
  <si>
    <t>55+2</t>
  </si>
  <si>
    <t>45+2</t>
  </si>
  <si>
    <t>2 hafta uzaklaştırma</t>
  </si>
  <si>
    <t>İktisat Teorisi</t>
  </si>
  <si>
    <t>Çevre Mikrobiyolojisi</t>
  </si>
  <si>
    <t>İKİNCİ ÖĞRETİM</t>
  </si>
  <si>
    <t>Kriptografi</t>
  </si>
  <si>
    <t>Bilimsel Hesaplama</t>
  </si>
  <si>
    <t>Finansal Matematik</t>
  </si>
  <si>
    <t>Medya ve Kültürel Çalışmaları</t>
  </si>
  <si>
    <t>Uygulamalı Matematik Enstitüsü</t>
  </si>
  <si>
    <t>2003-2004</t>
  </si>
  <si>
    <t>80+2</t>
  </si>
  <si>
    <t>MİMAR SİNAN</t>
  </si>
  <si>
    <t>YILDIZ TEKNİK</t>
  </si>
  <si>
    <t>HACETTEPE</t>
  </si>
  <si>
    <t>MARMARA</t>
  </si>
  <si>
    <t>ANKARA</t>
  </si>
  <si>
    <t>BOĞAZİÇİ</t>
  </si>
  <si>
    <t>Medya ve Kültürel Çalışmalar</t>
  </si>
  <si>
    <t>Şehir Planlama</t>
  </si>
  <si>
    <t>GALATASARAY</t>
  </si>
  <si>
    <t>İSTANBUL</t>
  </si>
  <si>
    <t>GAZİ</t>
  </si>
  <si>
    <t>T&gt;18</t>
  </si>
  <si>
    <t>Tıp Bilişimi</t>
  </si>
  <si>
    <t>Orta Doğu Araştırmaları</t>
  </si>
  <si>
    <t>Kaya Mekaniği</t>
  </si>
  <si>
    <t>Uçuş Araçları Kontrolü</t>
  </si>
  <si>
    <t>GENEL TOPLAM</t>
  </si>
  <si>
    <t>ÜLKE</t>
  </si>
  <si>
    <t>AFGANİSTAN</t>
  </si>
  <si>
    <t>ALMANYA</t>
  </si>
  <si>
    <t>ANGOLA</t>
  </si>
  <si>
    <t>ARNAVUTLUK</t>
  </si>
  <si>
    <t>AVUSTRALYA</t>
  </si>
  <si>
    <t>AVUSTURYA</t>
  </si>
  <si>
    <t>AZERBAYCAN</t>
  </si>
  <si>
    <t>BANGLADEŞ</t>
  </si>
  <si>
    <t>BELARUS</t>
  </si>
  <si>
    <t>BELÇİKA</t>
  </si>
  <si>
    <t>BOSNA-HERSEK</t>
  </si>
  <si>
    <t>BULGARİSTAN</t>
  </si>
  <si>
    <t>BURMA</t>
  </si>
  <si>
    <t>BURYAT</t>
  </si>
  <si>
    <t>ÇİN</t>
  </si>
  <si>
    <t>DİĞER ÜLKELER</t>
  </si>
  <si>
    <t>ENDONEZYA</t>
  </si>
  <si>
    <t>FİLİPİNLER</t>
  </si>
  <si>
    <t>FİLİSTİN</t>
  </si>
  <si>
    <t>FRANSA</t>
  </si>
  <si>
    <t>GAMBİYA</t>
  </si>
  <si>
    <t>GÜNEY KORE</t>
  </si>
  <si>
    <t>GÜRCİSTAN</t>
  </si>
  <si>
    <t>HİNDİSTAN</t>
  </si>
  <si>
    <t>HOLLANDA</t>
  </si>
  <si>
    <t>IRAK</t>
  </si>
  <si>
    <t>İNGİLTERE</t>
  </si>
  <si>
    <t>İRAN</t>
  </si>
  <si>
    <t>İSRAİL</t>
  </si>
  <si>
    <t>İSVEÇ</t>
  </si>
  <si>
    <t>İSVİÇRE</t>
  </si>
  <si>
    <t>İTALYA</t>
  </si>
  <si>
    <t>JAPONYA</t>
  </si>
  <si>
    <t>KAMBOÇYA</t>
  </si>
  <si>
    <t>Havacılık ve Uzay Yapıları</t>
  </si>
  <si>
    <t>KAMERUN</t>
  </si>
  <si>
    <t>KANADA</t>
  </si>
  <si>
    <t>KAZAKİSTAN</t>
  </si>
  <si>
    <t>KENYA</t>
  </si>
  <si>
    <t>KIRGIZİSTAN</t>
  </si>
  <si>
    <t>KORE CUM.</t>
  </si>
  <si>
    <t>KOSOVA</t>
  </si>
  <si>
    <t>LİBYA</t>
  </si>
  <si>
    <t>LÜBNAN</t>
  </si>
  <si>
    <t>MAKEDONYA</t>
  </si>
  <si>
    <t>MALEZYA</t>
  </si>
  <si>
    <t>MISIR</t>
  </si>
  <si>
    <t>MOĞOLİSTAN</t>
  </si>
  <si>
    <t>MOLDOVA</t>
  </si>
  <si>
    <t>MOZAMBİK</t>
  </si>
  <si>
    <t>NİJERYA</t>
  </si>
  <si>
    <t>ÖZBEKİSTAN</t>
  </si>
  <si>
    <t>PAKİSTAN</t>
  </si>
  <si>
    <t>POLONYA</t>
  </si>
  <si>
    <t>ROMANYA</t>
  </si>
  <si>
    <t>RUS FED.</t>
  </si>
  <si>
    <t>SOMALİ</t>
  </si>
  <si>
    <t>SUDAN</t>
  </si>
  <si>
    <t>SURİYE</t>
  </si>
  <si>
    <t>SUUDİ ARABİSTAN</t>
  </si>
  <si>
    <t>TACİKİSTAN</t>
  </si>
  <si>
    <t>TANZANYA</t>
  </si>
  <si>
    <t>TUNUS</t>
  </si>
  <si>
    <t>TÜRKMENİSTAN</t>
  </si>
  <si>
    <t>UGANDA</t>
  </si>
  <si>
    <t>UKRAYNA</t>
  </si>
  <si>
    <t>ÜRDÜN</t>
  </si>
  <si>
    <t>YEMEN</t>
  </si>
  <si>
    <t>YUGOSLAVYA</t>
  </si>
  <si>
    <t>YUNANİSTAN</t>
  </si>
  <si>
    <t>2004-2005</t>
  </si>
  <si>
    <t>Anadolu Ticaret Meslek Lisesi</t>
  </si>
  <si>
    <t xml:space="preserve">   KABUL EDİLEN</t>
  </si>
  <si>
    <t>Mantık ve Bilim Felsefesi</t>
  </si>
  <si>
    <t>Katı Hal Fiziği</t>
  </si>
  <si>
    <t>Genel İşletme</t>
  </si>
  <si>
    <t>Mimarlık Kültürü</t>
  </si>
  <si>
    <t>Aerodinamik</t>
  </si>
  <si>
    <t>İtki</t>
  </si>
  <si>
    <t>Yapı Analizi ve Tasarımı</t>
  </si>
  <si>
    <t>Kimyasal Reaksiyon Müh.</t>
  </si>
  <si>
    <t>Yüksek Lisans</t>
  </si>
  <si>
    <t>İkinci Öğretim</t>
  </si>
  <si>
    <t>Haz.</t>
  </si>
  <si>
    <t>1.sınıf</t>
  </si>
  <si>
    <t>2.sınıf</t>
  </si>
  <si>
    <t>3.sınıf</t>
  </si>
  <si>
    <t>4.sınıf</t>
  </si>
  <si>
    <t>5.sınıf</t>
  </si>
  <si>
    <t>Bil.H.</t>
  </si>
  <si>
    <t>Hazırlık</t>
  </si>
  <si>
    <t>Kentsel Politika ve Yerel Yönetimler</t>
  </si>
  <si>
    <t>Bilim ve Teknoloji Politikası Çalışmaları</t>
  </si>
  <si>
    <r>
      <t xml:space="preserve">  .</t>
    </r>
    <r>
      <rPr>
        <sz val="10"/>
        <rFont val="Times New Roman"/>
        <family val="1"/>
      </rPr>
      <t>Sosyal Bilimler (Türk -Alman)</t>
    </r>
  </si>
  <si>
    <r>
      <t xml:space="preserve">  .</t>
    </r>
    <r>
      <rPr>
        <sz val="10"/>
        <rFont val="Times New Roman"/>
        <family val="1"/>
      </rPr>
      <t>Endüstri ve Örg. Psikolojisi</t>
    </r>
  </si>
  <si>
    <r>
      <t xml:space="preserve">     </t>
    </r>
    <r>
      <rPr>
        <b/>
        <sz val="22"/>
        <rFont val="Times New Roman"/>
        <family val="1"/>
      </rPr>
      <t>.</t>
    </r>
    <r>
      <rPr>
        <sz val="10"/>
        <rFont val="Times New Roman"/>
        <family val="1"/>
      </rPr>
      <t>Mimarlıkta Say. Tas. ve Üret. Tek.</t>
    </r>
  </si>
  <si>
    <t>Jeodezi ve Coğrafi Bilgi Teknolojisi</t>
  </si>
  <si>
    <t>Polimer Bilimi ve Teknolojisi</t>
  </si>
  <si>
    <t xml:space="preserve">Uluslararası İlişkiler </t>
  </si>
  <si>
    <t>Biyomedikal Mühendisliği</t>
  </si>
  <si>
    <t>Y.Lis+Dok.</t>
  </si>
  <si>
    <t>190+5</t>
  </si>
  <si>
    <t>Uluslararası İktisat</t>
  </si>
  <si>
    <t>Elektrik</t>
  </si>
  <si>
    <t>İşletme (SUNY Binghamton)</t>
  </si>
  <si>
    <t>88+3</t>
  </si>
  <si>
    <t>BİRMANYA</t>
  </si>
  <si>
    <t>ÇEK CUMHURİYETİ</t>
  </si>
  <si>
    <t>KONGO</t>
  </si>
  <si>
    <t>LESOTHO</t>
  </si>
  <si>
    <t>SLOVAK CUMH.</t>
  </si>
  <si>
    <r>
      <t xml:space="preserve">  .</t>
    </r>
    <r>
      <rPr>
        <sz val="10"/>
        <rFont val="Times New Roman"/>
        <family val="1"/>
      </rPr>
      <t>İngiliz Dili Öğretimi</t>
    </r>
  </si>
  <si>
    <t>Anadolu Lisesi (Yabancı Dille Öğretim Yapan Resmi Liseler)</t>
  </si>
  <si>
    <t>Lise (Resmi ve Gündüz Öğretimi Yapan Liseler)</t>
  </si>
  <si>
    <t>Yabancı Dille Öğretim Yapan Özel Lise/Özel Anadolu Lisesi</t>
  </si>
  <si>
    <t>Lise, Özel Lise (Y.Dil Ağırlıklı Program Uygulayan Liseler)</t>
  </si>
  <si>
    <t>Meslek Lisesi (Kız Teknik)</t>
  </si>
  <si>
    <t>Yüksek Şeref</t>
  </si>
  <si>
    <t>Şeref</t>
  </si>
  <si>
    <t>En Son Kopya 2009 Faaliyet Kitab-¦.2.xls için Uyumluluk Raporu</t>
  </si>
  <si>
    <t>Çalıştırma tarihi: 2/21/2010 1:03</t>
  </si>
  <si>
    <t>Bu çalışma kitabındaki aşağıdaki özellikler önceki Excel sürümleri tarafından desteklenmiyor. Bu çalışma kitabını önceki bir dosya biçiminde kaydettiğinizde bu özellikler kaybolabilir veya düzeyi düşürülebilir.</t>
  </si>
  <si>
    <t>2010-2011</t>
  </si>
  <si>
    <t>Önemsiz bir güvenilirlik kaybı</t>
  </si>
  <si>
    <t>Yinelenme sayısı</t>
  </si>
  <si>
    <t>Bu çalışma kitabındaki bazı formüller kapatılmış olan başka çalışma kitaplarına bağlı. Excel'in önceki sürümlerinde, bağlı çalışma kitapları açılmadan bu formüller yeniden hesaplandığında, 255 karakter sınırından sonraki karakterler döndürülemez.</t>
  </si>
  <si>
    <t>'İLK 3 ve 1.TERCİH (s.11)'!B18</t>
  </si>
  <si>
    <t>'İLK 3 ve 1.TERCİH (s.11)'!B37</t>
  </si>
  <si>
    <t>Yabancı Öğrenci Yerleştirme</t>
  </si>
  <si>
    <t>Coğrafi Bilgi Sistemleri ve Uzaktan Algılama</t>
  </si>
  <si>
    <t xml:space="preserve">                          KAYIT YAPTIRAN</t>
  </si>
  <si>
    <t>Lisans Sonrası Doktora</t>
  </si>
  <si>
    <t>LİSANS SONRASI DOKTORA</t>
  </si>
  <si>
    <t>DİL</t>
  </si>
  <si>
    <t>(*) MYO İkinci Öğretim Öğrencileri</t>
  </si>
  <si>
    <t xml:space="preserve">İşletme </t>
  </si>
  <si>
    <t>2006-2007</t>
  </si>
  <si>
    <t>Etkileşim için Tasarım</t>
  </si>
  <si>
    <t>University of Poiters</t>
  </si>
  <si>
    <t>Ecole Nationale Superieure Des Mines de Paris</t>
  </si>
  <si>
    <t>Claude Bernard Lyon University</t>
  </si>
  <si>
    <t xml:space="preserve">Dönem Tekrarı </t>
  </si>
  <si>
    <t>Dönem Tekrarı  : CumGPA&lt;1.80</t>
  </si>
  <si>
    <t>İTÜ (İNGİLİZCE)</t>
  </si>
  <si>
    <t>Sosyal Bilimler Lisesi</t>
  </si>
  <si>
    <t>Dikey Geçiş Sınavı (DGS) Ek Yerleştirme</t>
  </si>
  <si>
    <t>Bilgisayar ve Öğretim Tekn. Eğitimi</t>
  </si>
  <si>
    <t>DGS</t>
  </si>
  <si>
    <t>DİĞER</t>
  </si>
  <si>
    <t>BURSLU</t>
  </si>
  <si>
    <t>KAYIT YAPTIRAN</t>
  </si>
  <si>
    <t xml:space="preserve">ODTÜ İYS'DE </t>
  </si>
  <si>
    <t xml:space="preserve">TOEFL </t>
  </si>
  <si>
    <t xml:space="preserve">IELTS </t>
  </si>
  <si>
    <t>Kür.Siy. ve Ulusl. İliş.(SUNY Binghamton)</t>
  </si>
  <si>
    <t xml:space="preserve">Modelleme ve Simulasyon </t>
  </si>
  <si>
    <t>Bilgisayar ve Öğretim Tekn. Egitimi</t>
  </si>
  <si>
    <t>Hazırlık/Lisans</t>
  </si>
  <si>
    <t xml:space="preserve">Humboldt University </t>
  </si>
  <si>
    <t>Carnegie Mellon University</t>
  </si>
  <si>
    <t>Eindhoven University of Technology</t>
  </si>
  <si>
    <t>Özel Öğrenci</t>
  </si>
  <si>
    <t>Çimento Mühendisliği</t>
  </si>
  <si>
    <t>Seramik Malzemeleri</t>
  </si>
  <si>
    <t xml:space="preserve">Kimya Mühendisliği </t>
  </si>
  <si>
    <t xml:space="preserve">İnşaat Mühendisliği </t>
  </si>
  <si>
    <t>Mikro ve Nanoteknoloji</t>
  </si>
  <si>
    <t>ANADOLU</t>
  </si>
  <si>
    <t>MUĞLA</t>
  </si>
  <si>
    <t>(SUNY %50 Burslu)</t>
  </si>
  <si>
    <t xml:space="preserve"> </t>
  </si>
  <si>
    <t>Deprem Çalışmaları</t>
  </si>
  <si>
    <t xml:space="preserve">Bilgisayar ve Öğretim Teknolojileri Eğitimi </t>
  </si>
  <si>
    <t>University of Patras</t>
  </si>
  <si>
    <t>Rose School</t>
  </si>
  <si>
    <t>The University of Joseph Fourier</t>
  </si>
  <si>
    <t>Deprem Mühendisliği ve Mühendislik Sismolojisi</t>
  </si>
  <si>
    <t>Tezli Yüksek Lisans</t>
  </si>
  <si>
    <t>Tezsiz Yüksek Lisans</t>
  </si>
  <si>
    <t xml:space="preserve">Elektrik </t>
  </si>
  <si>
    <t>Fen Edebiyat Fakültesi</t>
  </si>
  <si>
    <t>Bilgisayar ve Öğretim Tekn. Öğretmenliği</t>
  </si>
  <si>
    <t>Ortaöğretim Fen ve Mat. Alanları Eğitimi</t>
  </si>
  <si>
    <t>Bölge Çalışmaları</t>
  </si>
  <si>
    <t>Anadolu Teknik Lisesi (Erkek Teknik)</t>
  </si>
  <si>
    <t>Teknik Lise (Erkek Teknik)</t>
  </si>
  <si>
    <t>Teknik Lise (Kız Teknik)</t>
  </si>
  <si>
    <t xml:space="preserve">KONTENJAN </t>
  </si>
  <si>
    <t>HAZİRAN İYS'DE GEÇEN</t>
  </si>
  <si>
    <t>EYLÜL İYS'DE GEÇEN</t>
  </si>
  <si>
    <t>YAZ OKULU SONUNDA GEÇEN</t>
  </si>
  <si>
    <t xml:space="preserve"> TOPLAM</t>
  </si>
  <si>
    <t>Modern Diller (Yunanca)</t>
  </si>
  <si>
    <t xml:space="preserve">Modern Diller (Almanca) </t>
  </si>
  <si>
    <t xml:space="preserve">Modern Diller (Fransızca) </t>
  </si>
  <si>
    <t>Müzik ve Güzel Sanat (Tiyatro)</t>
  </si>
  <si>
    <t>Müzik ve Güzel Sanat (Müzik)</t>
  </si>
  <si>
    <t>Müzik ve Güzel Sanat (Müzik Aktiviteleri)</t>
  </si>
  <si>
    <t>DERS SAYISI (A)</t>
  </si>
  <si>
    <t>DERS BAŞINA ORTALAMA NOT (B/A)</t>
  </si>
  <si>
    <t>ilk uc tercih ankara</t>
  </si>
  <si>
    <t>ilk uc tercih kkk</t>
  </si>
  <si>
    <t>ilk uc tercih toplam</t>
  </si>
  <si>
    <t>BİRLEŞİK ARAP EMİRLİKLERİ</t>
  </si>
  <si>
    <t>DANİMARKA</t>
  </si>
  <si>
    <t>ERMENİSTAN</t>
  </si>
  <si>
    <t>GANA</t>
  </si>
  <si>
    <t>GÜNEY AFRİKA</t>
  </si>
  <si>
    <t>HABEŞİSTAN</t>
  </si>
  <si>
    <t>İRLANDA</t>
  </si>
  <si>
    <t>LİTVANYA</t>
  </si>
  <si>
    <t>MALDIVES</t>
  </si>
  <si>
    <t>MYNMAR</t>
  </si>
  <si>
    <t>SANTLUCIA</t>
  </si>
  <si>
    <t>SİNGAPUR</t>
  </si>
  <si>
    <t>ilk tercih ankara</t>
  </si>
  <si>
    <t>ilk tercihi kkk</t>
  </si>
  <si>
    <t>ilk tercih toplam</t>
  </si>
  <si>
    <t>Modern Diller (İngilizce)</t>
  </si>
  <si>
    <t>Deniz Biyolojisi ve Balıkçılığı</t>
  </si>
  <si>
    <t>SAY-2</t>
  </si>
  <si>
    <t>EA-2</t>
  </si>
  <si>
    <t>ZIMBABVE</t>
  </si>
  <si>
    <t>Sağlık Bilimleri</t>
  </si>
  <si>
    <t>Karşılaştırmalı Sosyal Bilimler</t>
  </si>
  <si>
    <t>SÖZ-2</t>
  </si>
  <si>
    <t>SAY-1</t>
  </si>
  <si>
    <t>EA-1</t>
  </si>
  <si>
    <t>İngilizce Öğretmenliği (SUNY New Paltz)</t>
  </si>
  <si>
    <t>İŞBİRLİĞİ YAPILAN ÜNİVERSİTE</t>
  </si>
  <si>
    <t>İkinci Öğretim Tezsiz Yüksek Lisans</t>
  </si>
  <si>
    <t>Küresel Siyaset ve Ulus. İliş. (SUNY Binghamton)</t>
  </si>
  <si>
    <t>AFYONKARAHİSAR</t>
  </si>
  <si>
    <t>ODTÜ DIŞI</t>
  </si>
  <si>
    <t>2007-2008</t>
  </si>
  <si>
    <t>Deniz Bilimleri Ensitüsü</t>
  </si>
  <si>
    <t>35+1</t>
  </si>
  <si>
    <t>İL ADI</t>
  </si>
  <si>
    <t>ADANA</t>
  </si>
  <si>
    <t>KONYA</t>
  </si>
  <si>
    <t>ADIYAMAN</t>
  </si>
  <si>
    <t>KÜTAHYA</t>
  </si>
  <si>
    <t>MALATYA</t>
  </si>
  <si>
    <t>AMASYA</t>
  </si>
  <si>
    <t>MANİSA</t>
  </si>
  <si>
    <t>ANTALYA</t>
  </si>
  <si>
    <t>MARDİN</t>
  </si>
  <si>
    <t>ARTVİN</t>
  </si>
  <si>
    <t>AYDIN</t>
  </si>
  <si>
    <t>Technical University of Delft</t>
  </si>
  <si>
    <t xml:space="preserve">Mimarlıkta Sayısal Tasarım ve Üretim Teknolojileri </t>
  </si>
  <si>
    <t>BALIKESİR</t>
  </si>
  <si>
    <t>NEVŞEHİR</t>
  </si>
  <si>
    <t>BİLECİK</t>
  </si>
  <si>
    <t>NİĞDE</t>
  </si>
  <si>
    <t>BİNGÖL</t>
  </si>
  <si>
    <t>ORDU</t>
  </si>
  <si>
    <t>RİZE</t>
  </si>
  <si>
    <t>BOLU</t>
  </si>
  <si>
    <t>SAKARYA</t>
  </si>
  <si>
    <t>BURDUR</t>
  </si>
  <si>
    <t>SAMSUN</t>
  </si>
  <si>
    <t>BURSA</t>
  </si>
  <si>
    <t>SİNOP</t>
  </si>
  <si>
    <t>ÇANAKKALE</t>
  </si>
  <si>
    <t>SİVAS</t>
  </si>
  <si>
    <t>ÇANKIRI</t>
  </si>
  <si>
    <t>TEKİRDAĞ</t>
  </si>
  <si>
    <t>ÇORUM</t>
  </si>
  <si>
    <t>TOKAT</t>
  </si>
  <si>
    <t>DENİZLİ</t>
  </si>
  <si>
    <t>TRABZON</t>
  </si>
  <si>
    <t>DİYARBAKIR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</si>
  <si>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</si>
  <si>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</si>
  <si>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</si>
  <si>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</si>
  <si>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</si>
  <si>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</si>
  <si>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</si>
  <si>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</si>
  <si>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</si>
  <si>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</si>
  <si>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</si>
  <si>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University of Orleans</t>
  </si>
  <si>
    <t>GİRESUN</t>
  </si>
  <si>
    <t>KARAMAN</t>
  </si>
  <si>
    <t>KIRIKKALE</t>
  </si>
  <si>
    <t>HATAY</t>
  </si>
  <si>
    <t>ISPARTA</t>
  </si>
  <si>
    <t>BARTIN</t>
  </si>
  <si>
    <t>İZMİR</t>
  </si>
  <si>
    <t>YALOVA</t>
  </si>
  <si>
    <t>KASTAMONU</t>
  </si>
  <si>
    <t>KARABÜK</t>
  </si>
  <si>
    <t>KAYSERİ</t>
  </si>
  <si>
    <t>KIRKLARELİ</t>
  </si>
  <si>
    <t>OSMANİYE</t>
  </si>
  <si>
    <t>KIRŞEHİR</t>
  </si>
  <si>
    <t>DÜZCE</t>
  </si>
  <si>
    <t>Sosyal Politika</t>
  </si>
  <si>
    <t>Sosyal Bilimler (Türk-Alman)</t>
  </si>
  <si>
    <t>İş Yaşamı Temelli Öğrenme</t>
  </si>
  <si>
    <t xml:space="preserve">  </t>
  </si>
  <si>
    <t>Girişimcilik</t>
  </si>
  <si>
    <t>Küresel Siyaset ve Uluslararası İlişkiler</t>
  </si>
  <si>
    <t xml:space="preserve">ÖSYS Ek Kontenjan </t>
  </si>
  <si>
    <t>ÖSYS Genel Kontenjan</t>
  </si>
  <si>
    <t>ÖSYS Okul Birincisi</t>
  </si>
  <si>
    <t>ÖSYS TÜBİTAK</t>
  </si>
  <si>
    <t xml:space="preserve"> VERİLEN CEZA</t>
  </si>
  <si>
    <t>Küresel Siy. ve Ulus. İliş.(SUNY Binghamton)</t>
  </si>
  <si>
    <t>Küresel Siy.ve Ulus. İliş.(SUNY Binghamton) %50 Burslu</t>
  </si>
  <si>
    <t>BATMAN</t>
  </si>
  <si>
    <t>GÜMÜŞHANE</t>
  </si>
  <si>
    <t>MUŞ</t>
  </si>
  <si>
    <t>Biyoenformatik</t>
  </si>
  <si>
    <t>Sosyal Bilimler Enstitüsü (Disiplinlerarası)</t>
  </si>
  <si>
    <t>ODTÜ İLE ULUSLARARASI YÜKSEKÖĞRETİM KURUMLARI ARASINDA YÜRÜTÜLEN ORTAK PROGRAMLAR</t>
  </si>
  <si>
    <t xml:space="preserve">   * MYO İkinci Öğretim Öğrencileri               </t>
  </si>
  <si>
    <t>YAN DAL PROGRAMININ ADI</t>
  </si>
  <si>
    <t>Not: Tabloda belirtilen yıl akademik yıl değil, takvim yılıdır.</t>
  </si>
  <si>
    <t xml:space="preserve">* MYO İkinci Öğretim Öğrencileri </t>
  </si>
  <si>
    <t>ÖNLİSANS</t>
  </si>
  <si>
    <t>AA</t>
  </si>
  <si>
    <t>BB</t>
  </si>
  <si>
    <t>BA</t>
  </si>
  <si>
    <t>CB</t>
  </si>
  <si>
    <t>CC</t>
  </si>
  <si>
    <t>DC</t>
  </si>
  <si>
    <t>DD</t>
  </si>
  <si>
    <t>FD</t>
  </si>
  <si>
    <t>FF</t>
  </si>
  <si>
    <t>NA</t>
  </si>
  <si>
    <t>267</t>
  </si>
  <si>
    <t>BİTLİS</t>
  </si>
  <si>
    <t>KAHRAMANMARAŞ</t>
  </si>
  <si>
    <t>İngiliz Dili Öğretimi</t>
  </si>
  <si>
    <t>İngiliz Edebiyatı</t>
  </si>
  <si>
    <t>Jeodezi ve Coğrafi Bilgi Tekn</t>
  </si>
  <si>
    <t>TERCİH YOK</t>
  </si>
  <si>
    <t>İLK 100'E GİREN ADAY SAYISI</t>
  </si>
  <si>
    <t>Meslek Yüksekokulu Sınavsız Geçiş</t>
  </si>
  <si>
    <t>Meslek Yüksekokulu Ek Kontenjan</t>
  </si>
  <si>
    <t>SINAVA GİREN</t>
  </si>
  <si>
    <t xml:space="preserve">Hazırlık+Lisans </t>
  </si>
  <si>
    <t xml:space="preserve">Hazırlık </t>
  </si>
  <si>
    <t xml:space="preserve">GENEL TOPLAM </t>
  </si>
  <si>
    <t xml:space="preserve"> ** Fen Bilimleri Enstitüsü'ne bağlı (disiplinlerarası değil) program</t>
  </si>
  <si>
    <t>BAŞARISIZ*</t>
  </si>
  <si>
    <t>(*)   Tez dersinden "U" notu alanlar veya CumGPA&lt;3.00 olanlar</t>
  </si>
  <si>
    <t>ODTÜ*</t>
  </si>
  <si>
    <t>ODTÜ DIŞI**</t>
  </si>
  <si>
    <t>(**) Lisans veya yüksek lisans derecesini ODTÜ dışından alan adayların başvuruları</t>
  </si>
  <si>
    <t>(*)   Lisans veya yüksek lisans derecesini ODTÜ'den alan adayların başvuruları</t>
  </si>
  <si>
    <t>ODTÜ İNGİLİZCE YETERLİK SINAVINDA BAŞARI DURUMU*</t>
  </si>
  <si>
    <t>ULUSLARARASI GEÇERLİ İNGİLİZCE YETERLİK BELGESİ SUNANLAR**</t>
  </si>
  <si>
    <t>ULUSLARARASI NİTELİKTE SINAV SONUCU GETİREN</t>
  </si>
  <si>
    <t>Kız</t>
  </si>
  <si>
    <t>Erkek</t>
  </si>
  <si>
    <t>İkinci Öğretim Yüksek Lisans</t>
  </si>
  <si>
    <t>İkinci Öğretim Özel</t>
  </si>
  <si>
    <t xml:space="preserve"> Önlisans</t>
  </si>
  <si>
    <r>
      <t xml:space="preserve">  .</t>
    </r>
    <r>
      <rPr>
        <sz val="10"/>
        <rFont val="Times New Roman"/>
        <family val="1"/>
      </rPr>
      <t>İngilizce Öğretmenliği</t>
    </r>
  </si>
  <si>
    <r>
      <t xml:space="preserve">  .</t>
    </r>
    <r>
      <rPr>
        <sz val="10"/>
        <rFont val="Times New Roman"/>
        <family val="1"/>
      </rPr>
      <t>İngilizce Öğretmenliği (SUNY New Paltz)</t>
    </r>
  </si>
  <si>
    <r>
      <t xml:space="preserve">  .</t>
    </r>
    <r>
      <rPr>
        <sz val="10"/>
        <rFont val="Times New Roman"/>
        <family val="1"/>
      </rPr>
      <t>Fizik Öğretmenliği</t>
    </r>
  </si>
  <si>
    <r>
      <t xml:space="preserve">  .</t>
    </r>
    <r>
      <rPr>
        <sz val="10"/>
        <rFont val="Times New Roman"/>
        <family val="1"/>
      </rPr>
      <t>Kimya Öğretmenliği</t>
    </r>
  </si>
  <si>
    <r>
      <t xml:space="preserve">  .</t>
    </r>
    <r>
      <rPr>
        <sz val="10"/>
        <rFont val="Times New Roman"/>
        <family val="1"/>
      </rPr>
      <t>Bilgisayar ve Öğretim Tekn. Öğretmenliği</t>
    </r>
  </si>
  <si>
    <r>
      <t xml:space="preserve">   </t>
    </r>
    <r>
      <rPr>
        <b/>
        <sz val="22"/>
        <rFont val="Times New Roman"/>
        <family val="1"/>
      </rPr>
      <t xml:space="preserve"> .</t>
    </r>
    <r>
      <rPr>
        <sz val="10"/>
        <rFont val="Times New Roman"/>
        <family val="1"/>
      </rPr>
      <t>İlköğretim Fen Bilgisi Öğretmenliği</t>
    </r>
  </si>
  <si>
    <r>
      <t xml:space="preserve"> </t>
    </r>
    <r>
      <rPr>
        <b/>
        <sz val="22"/>
        <rFont val="Times New Roman"/>
        <family val="1"/>
      </rPr>
      <t xml:space="preserve">  .</t>
    </r>
    <r>
      <rPr>
        <sz val="10"/>
        <rFont val="Times New Roman"/>
        <family val="1"/>
      </rPr>
      <t>İlköğretim Matematik Öğretmenliği</t>
    </r>
  </si>
  <si>
    <t>İLK 1000'E GİREN ADAY SAYISI</t>
  </si>
  <si>
    <t>YÜKSEK LİSANS VE DOKTORA MEZUNLARININ YILLARA GÖRE DAĞILIMI</t>
  </si>
  <si>
    <t>YILLAR İTİBARİ İLE İLK ÜÇ TERCİHİ İLE ODTÜ'YE YERLEŞTİRİLEN ÖĞRENCİ SAYILARI</t>
  </si>
  <si>
    <t>Yıllar</t>
  </si>
  <si>
    <t>Yüksek Lisans Mezun Sayısı</t>
  </si>
  <si>
    <t>Doktora Mezun Sayısı</t>
  </si>
  <si>
    <t>Öğrenci Sayısı</t>
  </si>
  <si>
    <t>YILLAR İTİBARİ İLE BİRİNCİ TERCİHİ İLE ODTÜ'YE YERLEŞTİRİLEN ÖĞRENCİ SAYILARI</t>
  </si>
  <si>
    <t>SUNAN</t>
  </si>
  <si>
    <t>TOEFL vb. SUNAN</t>
  </si>
  <si>
    <r>
      <t xml:space="preserve">  .</t>
    </r>
    <r>
      <rPr>
        <sz val="10"/>
        <rFont val="Times New Roman"/>
        <family val="1"/>
      </rPr>
      <t>Aile Psikolojisi</t>
    </r>
  </si>
  <si>
    <t>KAYITLI ÖĞRENCİ SAYISI</t>
  </si>
  <si>
    <t>AÇILAN DERS SAYISI</t>
  </si>
  <si>
    <r>
      <t xml:space="preserve">  .</t>
    </r>
    <r>
      <rPr>
        <sz val="10"/>
        <rFont val="Times New Roman"/>
        <family val="1"/>
      </rPr>
      <t>İlköğretim Fen ve Mat. Alan. Eğit.</t>
    </r>
  </si>
  <si>
    <r>
      <t xml:space="preserve">  .</t>
    </r>
    <r>
      <rPr>
        <sz val="10"/>
        <rFont val="Times New Roman"/>
        <family val="1"/>
      </rPr>
      <t>Rehberlik ve Psikolojik Danış.</t>
    </r>
  </si>
  <si>
    <t>SINAMALI**</t>
  </si>
  <si>
    <t>Ortaöğretim Fen ve Mat. Alanları Eğit.</t>
  </si>
  <si>
    <t>Sosyal Bil. Enst.(Disiplinlerarası)</t>
  </si>
  <si>
    <t>Kent. Pol. ve Yerel Yön.</t>
  </si>
  <si>
    <t>Deprem Mühendisliği ve Müh. Sis.</t>
  </si>
  <si>
    <t>Not: Tablodaki not sayıları kredili lisansüstü derslerde verilen not sayılarını içermektedir.</t>
  </si>
  <si>
    <t>254 (Ek Puanlı)</t>
  </si>
  <si>
    <t xml:space="preserve">MYO/ FAKÜLTE/ ENSTİTÜ </t>
  </si>
  <si>
    <t xml:space="preserve">Yüksek Lisans </t>
  </si>
  <si>
    <t>Hazırlık (Lisans)</t>
  </si>
  <si>
    <t>Meslek Yüksek Okulu</t>
  </si>
  <si>
    <t>İmam Hatip Lisesi</t>
  </si>
  <si>
    <t>Anadolu İmam Hatip Lisesi</t>
  </si>
  <si>
    <t>* ODTÜ Kuzey Kıbrıs Kampusu verileri hariçtir.</t>
  </si>
  <si>
    <t>Not: Fakültelerdeki Lisansüstü Programların öğrenci sayıları Fakültelerde gösterilmiştir. (Disiplinlerarası olmayan programlar)</t>
  </si>
  <si>
    <t>HAKKARİ</t>
  </si>
  <si>
    <t>KİLİS</t>
  </si>
  <si>
    <t>ANKARA ATATÜRK ANADOLU LİSESİ</t>
  </si>
  <si>
    <t>ÇANKAYA ATATÜRK LİSESİ</t>
  </si>
  <si>
    <t>ANKARA GAZİ ANADOLU LİSESİ-ANKARA SÖĞÜTÖZÜ ANADOLU LİSESİ</t>
  </si>
  <si>
    <t>ANKARA TED KOLEJİ VAKFI ÖZEL LİSESİ-TED ANKARA KOLEJİ</t>
  </si>
  <si>
    <t>ÇANKAYA MİLLİ PİYANGO ANADOLU LİSESİ</t>
  </si>
  <si>
    <t>ANKARA HACI ÖMER TARMAN ANADOLU LİSESİ</t>
  </si>
  <si>
    <t>ÇANKAYA KIRKKONAKLAR ANADOLU LİSESİ-İNCESU ANADOLU LİSESİ</t>
  </si>
  <si>
    <t>NERMİN-MEHMET ÇEKİÇ ANADOLU LİSESİ</t>
  </si>
  <si>
    <t>BORNOVA ANADOLU LİSESİ</t>
  </si>
  <si>
    <t>ANKARA ANADOLU LİSESİ</t>
  </si>
  <si>
    <t>BAHÇELİEVLER ANADOLU LİSESİ</t>
  </si>
  <si>
    <t>İZMİR ATATÜRK ANADOLU LİSESİ-İZMİR ATATÜRK LİSESİ (AND)</t>
  </si>
  <si>
    <t>KEÇİÖREN PURSAKLAR ANADOLU LİSESİ-ÜMİTKÖY ANADOLU LİSESİ</t>
  </si>
  <si>
    <t>ESKİŞEHİR FATİH FEN LİSESİ-ESKİŞEHİR FEN LİSESİ</t>
  </si>
  <si>
    <t>ANKARA AYRANCI ANADOLU LİSESİ</t>
  </si>
  <si>
    <t>ANKARA BALGAT ANADOLU TEKNİK LİSESİ-ÇANKAYA BALGAT ANADOLU TEKNİK LİSESİ</t>
  </si>
  <si>
    <t>ANKARA ÇAĞRIBEY ANADOLU LİSESİ</t>
  </si>
  <si>
    <t>KARŞIYAKA ANADOLU LİSESİ</t>
  </si>
  <si>
    <t>KONYA ANADOLU LİSESİ-MERAM ANADOLU LİSESİ</t>
  </si>
  <si>
    <t>SİNCAN ANADOLU LİSESİ-SİNCAN SÜLEYMAN DEMİREL ANADOLU LİSESİ</t>
  </si>
  <si>
    <t>İSTANBUL ERKEK LİSESİ-İSTANBUL LİSESİ</t>
  </si>
  <si>
    <t>ETİMESGUT TOKİ ANADOLU LİSESİ</t>
  </si>
  <si>
    <t>ÇANKAYA ANADOLU LİSESİ-ÇANKAYA KEMAL YURTBİLİR ANADOLU LİSESİ</t>
  </si>
  <si>
    <t>ANKARA FEN LİSESİ</t>
  </si>
  <si>
    <t>ETİMESGUT ANADOLU LİSESİ</t>
  </si>
  <si>
    <t>ESKİŞEHİR ANADOLU LİSESİ</t>
  </si>
  <si>
    <t>ANKARA YILDIRIM BEYAZIT ANADOLU LİSESİ</t>
  </si>
  <si>
    <t>SEYHAN Ç.E.A.Ş. ANADOLU LİSESİ</t>
  </si>
  <si>
    <t>ANTALYA ADEM TOLUNAY ANADOLU LİSESİ</t>
  </si>
  <si>
    <t>KEÇİÖREN F.KEMAL MUMCU ANADOLU LİSESİ</t>
  </si>
  <si>
    <t>ETİMESGUT ELVANKENT BİLGİ ANADOLU LİSESİ</t>
  </si>
  <si>
    <t>ÇANKAYA REHA ALEMDAROĞLU ANADOLU LİSESİ</t>
  </si>
  <si>
    <t>MAMAK CUMHURİYET ANADOLU LİSESİ</t>
  </si>
  <si>
    <t>KEÇİÖREN KALABA ANADOLU LİSESİ</t>
  </si>
  <si>
    <t>KOCAELİ ANADOLU LİSESİ</t>
  </si>
  <si>
    <t>İÇEL ANADOLU LİSESİ-MERSİN ANADOLU LİSESİ</t>
  </si>
  <si>
    <t>GÖLBAŞI A.GÜNEŞOĞLU ANADOLU LİSESİ-GÖLBAŞI ANADOLU LİSESİ</t>
  </si>
  <si>
    <t>BURSA ANADOLU LİSESİ</t>
  </si>
  <si>
    <t>POLATLI ANADOLU ÖĞRETMEN LİSESİ</t>
  </si>
  <si>
    <t>EMİNÖNÜ CAĞALOĞLU ANADOLU LİSESİ</t>
  </si>
  <si>
    <t>TURGUTLU HALİL KALE FEN LİSESİ</t>
  </si>
  <si>
    <t>ÇANKAYA AYHAN SÜMER ANADOLU LİSESİ</t>
  </si>
  <si>
    <t>BURSA ŞÜKRÜ ŞANKAYA ANADOLU LİSESİ</t>
  </si>
  <si>
    <t>SEYHAN KURTTEPE ANADOLU LİSESİ-ADANA ANADOLU LİSESİ</t>
  </si>
  <si>
    <t>ODTÜ GELİŞTİRME VAKFI ÖZEL LİSESİ</t>
  </si>
  <si>
    <t>KÖRFEZ FEN LİSESİ</t>
  </si>
  <si>
    <t>KADIKÖY ANADOLU LİSESİ</t>
  </si>
  <si>
    <t>DR.BİNNAZ EGE-DR.RIDVAN EGE ANADOLU LİSESİ</t>
  </si>
  <si>
    <t>ÇANKAYA M.EMİN RESULZADE ANADOLU LİSESİ</t>
  </si>
  <si>
    <t>ELMADAĞ HASANOĞLAN ATATÜRK ANADOLU ÖĞRETMEN LİSESİ</t>
  </si>
  <si>
    <t>ÇANKAYA S. MEHMET PAŞA LİSESİ</t>
  </si>
  <si>
    <t>Anadolu Meslek Lisesi (Kız Teknik)</t>
  </si>
  <si>
    <t>Anadolu İletişim Meslek Lisesi</t>
  </si>
  <si>
    <t>Ticaret Meslek Lisesi</t>
  </si>
  <si>
    <t>Anadolu Otelcilik ve Turizm Meslek Lisesi</t>
  </si>
  <si>
    <t>Lise Programı (Yabancı Dil Ağırlıklı)</t>
  </si>
  <si>
    <t>Lise Programı (Çok Programlı Liseler)</t>
  </si>
  <si>
    <t>PUAN TÜRÜ  2008-2009 ÖSS</t>
  </si>
  <si>
    <t>PUAN TÜRÜ  2010-2012 ÖSYS</t>
  </si>
  <si>
    <t>992 (Ek Puanlı)</t>
  </si>
  <si>
    <t>Not:   1) Her program için verilen üniversite sıralamasında 2012 yılı taban puanları esas alınmıştır.</t>
  </si>
  <si>
    <t>Küresel Siyaset ve Uluslararası İlişkiler (SUNY %50 Burslu)</t>
  </si>
  <si>
    <t xml:space="preserve">Fizik </t>
  </si>
  <si>
    <t>HACETTEPE (İNGİLİZCE)</t>
  </si>
  <si>
    <t>BİLKENT</t>
  </si>
  <si>
    <t>MUSTAFA KEMAL</t>
  </si>
  <si>
    <t>İTÜ (İNGİLİZCE)(Uzay Mühendisliği)</t>
  </si>
  <si>
    <t>Not: 1) Yerleştirme puanları OÖBP'nin 0,12 ile çarpılması sonucu bulunmaktadır.  Listeler ÖSYM'den elde edilmiştir.</t>
  </si>
  <si>
    <t xml:space="preserve">        2) 2012 yılı istatistikleri, ODTÜ'yü kazanan adayların MF-4, TM-3, TM-2, TM-1, TS-2, DİL-1 ve YGS-1 puan türüne göre hesaplanmıştır.</t>
  </si>
  <si>
    <t>Not:  1) Her program için verilen üniversite sıralamasında 2012 yılı taban puanları esas alınmıştır.</t>
  </si>
  <si>
    <t>93+3</t>
  </si>
  <si>
    <t>110+3</t>
  </si>
  <si>
    <t>195+5</t>
  </si>
  <si>
    <t>180+5</t>
  </si>
  <si>
    <t>KKTC</t>
  </si>
  <si>
    <t>Y. Lisans</t>
  </si>
  <si>
    <t>Bil. H.</t>
  </si>
  <si>
    <t>Y. Lis+Dok.</t>
  </si>
  <si>
    <t>1. sınıf</t>
  </si>
  <si>
    <t>2. sınıf</t>
  </si>
  <si>
    <t>3. sınıf</t>
  </si>
  <si>
    <t>4. sınıf</t>
  </si>
  <si>
    <t>5. sınıf</t>
  </si>
  <si>
    <t>2011-2012/ II. DÖNEM</t>
  </si>
  <si>
    <t>2012-2013/ I. DÖNEM</t>
  </si>
  <si>
    <t xml:space="preserve">KAYIT </t>
  </si>
  <si>
    <t>2011-2012 II. DÖNEMİ ÖĞRENCİ SAYISI</t>
  </si>
  <si>
    <t>2012-2013 I. DÖNEMİ ÖĞRENCİ SAYISI</t>
  </si>
  <si>
    <t>Ö. BURSLU</t>
  </si>
  <si>
    <t>UÖ**</t>
  </si>
  <si>
    <t>UÖ** KENDİ İSTEĞİ İLE</t>
  </si>
  <si>
    <t>Not: 2011-2012 Eğitim Öğretim Yılı II. Döneminde Yatay Geçişle kayıt yaptıran öğrenci olmamıştır.</t>
  </si>
  <si>
    <t>Ürün Tasarımı</t>
  </si>
  <si>
    <t>Yer Bilimi</t>
  </si>
  <si>
    <t>Mühendislik Metal ve Alaşımları</t>
  </si>
  <si>
    <r>
      <t xml:space="preserve"> </t>
    </r>
    <r>
      <rPr>
        <b/>
        <sz val="22"/>
        <rFont val="Times New Roman"/>
        <family val="1"/>
      </rPr>
      <t xml:space="preserve"> .</t>
    </r>
    <r>
      <rPr>
        <sz val="10"/>
        <rFont val="Times New Roman"/>
        <family val="1"/>
      </rPr>
      <t>Mekanik Tasarım ve İmalat</t>
    </r>
  </si>
  <si>
    <t>Sınamalı</t>
  </si>
  <si>
    <t>MACARİSTAN</t>
  </si>
  <si>
    <t>BREZİLYA</t>
  </si>
  <si>
    <t>MORİTANYA</t>
  </si>
  <si>
    <t>PORTEKİZ</t>
  </si>
  <si>
    <t>RUANDA</t>
  </si>
  <si>
    <t>GUINEA-BISSAU</t>
  </si>
  <si>
    <t>TATARİSTAN</t>
  </si>
  <si>
    <t>TAYVAN</t>
  </si>
  <si>
    <t>UMMAN</t>
  </si>
  <si>
    <t>JAMAİKA</t>
  </si>
  <si>
    <t>ZAMBİYA</t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</si>
  <si>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Etkileşim için Tasarım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</si>
  <si>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Mimarlık Tarihi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</si>
  <si>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Mimarlıkta Sayısal Tasarım ve Üretim Teknolojileri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</si>
  <si>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Restorasyon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</si>
  <si>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Yapı Bilimleri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</si>
  <si>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Bölge Planlama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</si>
  <si>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Şehir Planlama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</si>
  <si>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Kentsel Tasarım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</si>
  <si>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Sosyal Antropoloji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</si>
  <si>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Fizik Öğretmenliği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</si>
  <si>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Kimya Öğretmenliği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</si>
  <si>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İngilizce Öğretmenliği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</si>
  <si>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İngilizce Öğretmenliği (SUNY)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</si>
  <si>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İngiliz Dili Öğretimi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</si>
  <si>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İngiliz Edebiyatı</t>
    </r>
  </si>
  <si>
    <r>
      <t xml:space="preserve"> 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Tıp Bilişimi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</si>
  <si>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Sosyal Bilimler (Türk-Alman)</t>
    </r>
  </si>
  <si>
    <r>
      <t xml:space="preserve"> 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Avrupa Bütünleşmesi</t>
    </r>
  </si>
  <si>
    <r>
      <t xml:space="preserve"> 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Mekanik Tasarım ve İmalat</t>
    </r>
  </si>
  <si>
    <r>
      <t xml:space="preserve">   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Mühendislik Yönetimi</t>
    </r>
  </si>
  <si>
    <t>(*)   Lisans veya yüksek lisans derecesini ODTÜ'den alan adayların  başvuruları</t>
  </si>
  <si>
    <t>2012-2013</t>
  </si>
  <si>
    <t>Tablo 1. Öğrenci Sayıları  (2003-2012)</t>
  </si>
  <si>
    <t>Tablo 2. Mezun Sayıları  (2003-2012)</t>
  </si>
  <si>
    <t xml:space="preserve">Lumiere Lyon 2 University </t>
  </si>
  <si>
    <t>Uluslararası Eşdanışmanlı Ortak Doktora Programı</t>
  </si>
  <si>
    <t>Üniversite Geneli</t>
  </si>
  <si>
    <t xml:space="preserve">Modern Diller (İspanyolca) </t>
  </si>
  <si>
    <t>Yazılım Mühendisliği</t>
  </si>
  <si>
    <t xml:space="preserve">2011-2012/ II. DÖNEM           </t>
  </si>
  <si>
    <t>2012 YAZ DÖNEMİ</t>
  </si>
  <si>
    <t xml:space="preserve">2012-2013/ I. DÖNEM          </t>
  </si>
  <si>
    <t xml:space="preserve">Endüstriyel Otomasyon </t>
  </si>
  <si>
    <r>
      <t xml:space="preserve">  .</t>
    </r>
    <r>
      <rPr>
        <sz val="12"/>
        <rFont val="Times New Roman"/>
        <family val="1"/>
      </rPr>
      <t>İngiliz Dili Öğretimi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</si>
  <si>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İngilizce Öğrt. (SUNY New Paltz) % 50 Burslu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</si>
  <si>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Bilgisayar ve Öğretim Teknolojileri Öğretmenliği</t>
    </r>
  </si>
  <si>
    <t xml:space="preserve">* Haziran, Temmuz, Eylül 2012 İngilizce Yeterlik Sınavları esas alınmıştır. </t>
  </si>
  <si>
    <t xml:space="preserve">Elektronik Teknolojisi </t>
  </si>
  <si>
    <t>Meslek Yüksekokulu  (*)</t>
  </si>
  <si>
    <t xml:space="preserve">Elektronik Teknolojisi  </t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</si>
  <si>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Mimarlık Tarihi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</si>
  <si>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Yapı Bilimleri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</si>
  <si>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Restorasyon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</si>
  <si>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Şehir Planlama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</si>
  <si>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Yöneticiler için İşletme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</si>
  <si>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Eğitimde İnsan Kaynaklarını Geliştirme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</si>
  <si>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 xml:space="preserve">Yazılım Mühendisliği </t>
    </r>
  </si>
  <si>
    <r>
      <t xml:space="preserve"> 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Avrupa Bütünleşmesi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</si>
  <si>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Internet Üzerinden Bilişim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</si>
  <si>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Internet Üzerinden Bilişim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</si>
  <si>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Restorasyon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</si>
  <si>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Mimarlık Tarihi</t>
    </r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</si>
  <si>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Yapı Bilimleri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</si>
  <si>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Bölge Planlama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</si>
  <si>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Kentsel Tasarım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</si>
  <si>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Yöneticiler için İşletme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</si>
  <si>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İlköğretim Fen ve Matematik Eğitimi</t>
    </r>
  </si>
  <si>
    <r>
      <t xml:space="preserve">  </t>
    </r>
    <r>
      <rPr>
        <sz val="22"/>
        <rFont val="Times New Roman"/>
        <family val="1"/>
      </rPr>
      <t xml:space="preserve">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Mekanik Tasarım ve İmalat</t>
    </r>
  </si>
  <si>
    <t>ODTÜ'YÜ KAZANAN ADAYLAR ARASINDA ÖSYS'DE İLK 100 VE 1000'E GİREN ADAY SAYISI</t>
  </si>
  <si>
    <t>ÖSYS Engelli</t>
  </si>
  <si>
    <t>UÖ ** Ö. BURSLU: Özel hükümet burslusu olarak kayıt yaptıran uluslararası öğrenci sayıları</t>
  </si>
  <si>
    <t>UÖ ** BURSLU: Türkiye burslusu olarak kayıt yaptıran uluslararası öğrenci sayıları</t>
  </si>
  <si>
    <t>UÖ ** KENDİ İSTEĞİ İLE: Kendi imkanları ile öğrenim gören uluslararası öğrenciler için kontenjan, yerleştirilen ve kayıt yaptıran öğrenci sayıları</t>
  </si>
  <si>
    <t>DİĞER * : YÇS (Yurt Dışında Çalışanların Çocukları İçin Yükseköğretime Giriş Sınavı) kontenjanları ve bu kontenjanlarla yerleştirilen ve kayıt yaptıran öğrenci sayıları</t>
  </si>
  <si>
    <t>Not: Tabloya ek olarak Ek Kontenjan ile kayıt yaptıran 6 kişi, DGS Ek Yerleştirme ile kayıt yaptıran 2 kişi ve TÜBİTAK kontenjanı ile kayıt yaptıran 1 kişi bulunmaktadır.</t>
  </si>
  <si>
    <t>Şeref                : GPA 3.00-3.49</t>
  </si>
  <si>
    <t>Başarılı             : GPA ≥ 2.00</t>
  </si>
  <si>
    <t xml:space="preserve">                          CumGPA ≥ 2.00</t>
  </si>
  <si>
    <t>Yüksek Şeref     : GPA 3.50-4.00</t>
  </si>
  <si>
    <t>BÜTÜNLEME SINAV İSTATİSTİKLERİ</t>
  </si>
  <si>
    <t>Başvuru  Sayısı</t>
  </si>
  <si>
    <t xml:space="preserve">Başvuru Sayısı </t>
  </si>
  <si>
    <t>Y. Lisans ( B.Hazırlık )</t>
  </si>
  <si>
    <t>Y. Lisans ( Tezli )</t>
  </si>
  <si>
    <t>Y. Lisans ( Tezsiz )</t>
  </si>
  <si>
    <t>Doktora ( B.Hazırlık )</t>
  </si>
  <si>
    <t xml:space="preserve">Doktora  </t>
  </si>
  <si>
    <t>L. Sonrası Doktora ( B.H. )</t>
  </si>
  <si>
    <t>L. Sonrası Doktora</t>
  </si>
  <si>
    <t>İ. Ö. Yüksek Lisans</t>
  </si>
  <si>
    <t>2011-2012 Eğitim Öğretim Yılı I. Dönemi</t>
  </si>
  <si>
    <t>2011-2012 Eğitim Öğretim Yılı II. Dönemi</t>
  </si>
  <si>
    <t>2012-2013 Eğitim Öğretim Yılı I. Dönemi</t>
  </si>
  <si>
    <t>Başvuran Öğrenci Sayısı (*)</t>
  </si>
  <si>
    <t xml:space="preserve">Sosyal Bilimler (Türk-Alman) </t>
  </si>
  <si>
    <t xml:space="preserve">İktisadi ve İdari Bilimler Fak. </t>
  </si>
  <si>
    <t>Not: Tabloda belirtilen yıl 2011-2012/ II. Dönem, 2012 Yaz Dönemi, 2012-2013/ I. Dönem toplamlarından oluşturulan takvim bazlı yıldır.</t>
  </si>
  <si>
    <r>
      <t>.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Öğrenci sayıları, ilgili akademik yılın I. dönemi itibari ile gerçekleşen sayılardır.</t>
    </r>
  </si>
  <si>
    <r>
      <t xml:space="preserve">.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Hazırlık Okulu öğrenci sayıları, sadece lisans hazırlık öğrenci sayılarını göstermektedir.</t>
    </r>
  </si>
  <si>
    <r>
      <t xml:space="preserve"> </t>
    </r>
    <r>
      <rPr>
        <b/>
        <sz val="20"/>
        <rFont val="Times New Roman"/>
        <family val="1"/>
      </rPr>
      <t xml:space="preserve"> .</t>
    </r>
    <r>
      <rPr>
        <sz val="12"/>
        <rFont val="Times New Roman"/>
        <family val="1"/>
      </rPr>
      <t>Eğitimde İnsan Kaynaklarını Geliş.</t>
    </r>
  </si>
  <si>
    <t>Kür.Siy.ve Ulus.İliş.(SUNY Bingham.)</t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</si>
  <si>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İlköğretim Fen ve Matematik Eğt.</t>
    </r>
  </si>
  <si>
    <t>Ortaöğretim Fen ve Mat. Alanları Eğt.</t>
  </si>
  <si>
    <r>
      <t xml:space="preserve">. </t>
    </r>
    <r>
      <rPr>
        <sz val="12"/>
        <rFont val="Times New Roman"/>
        <family val="1"/>
      </rPr>
      <t>Yukarıda belirtilen mezun sayıları bahar, yaz ve güz dönemlerini kapsayan takvim yılı bazında alınmaktadır.</t>
    </r>
  </si>
  <si>
    <t>* Nisan, Haziran, Eylül 2011 ve Ocak, Haziran 2012 tarihlerindeki İngilizce Yeterlik Sınavı sonuçları</t>
  </si>
  <si>
    <t>*Nisan, Haziran ve Eylül 2011 tarihlerindeki İngilizce Yeterlik Sınavı sonuçları</t>
  </si>
  <si>
    <t>Genel Toplam</t>
  </si>
  <si>
    <t>2012-2013 Eğitim Öğretim Yılı I. Döneminde Kayıt Yaptıran Öğrenci Sayısı (***)</t>
  </si>
  <si>
    <r>
      <t>(***)</t>
    </r>
    <r>
      <rPr>
        <sz val="12"/>
        <rFont val="Times New Roman"/>
        <family val="1"/>
      </rPr>
      <t xml:space="preserve"> 6111 ve 6353 Sayılı Kanunlarla öğrenimine devam etmek için başvuran öğrencilerden 2012-2013 Eğitim  </t>
    </r>
  </si>
  <si>
    <r>
      <t xml:space="preserve">(*)    </t>
    </r>
    <r>
      <rPr>
        <sz val="12"/>
        <rFont val="Times New Roman"/>
        <family val="1"/>
      </rPr>
      <t>6111 Sayılı Kanunun yürürlüğe girdiği 25.02.2011 tarihinden itibaren başvuran öğrenci sayısı</t>
    </r>
  </si>
  <si>
    <r>
      <t>(**)</t>
    </r>
    <r>
      <rPr>
        <sz val="12"/>
        <rFont val="Times New Roman"/>
        <family val="1"/>
      </rPr>
      <t xml:space="preserve">  6111 ve 6353 Sayılı Kanunlarla öğrenimine devam etmek için başvuran öğrencilerden 2011-2012 Eğitim  </t>
    </r>
  </si>
  <si>
    <t xml:space="preserve">       Öğretim Yılı I. Döneminde öğrenimine devam etmek için kayıt yaptıran öğrenci sayısı</t>
  </si>
  <si>
    <t xml:space="preserve">       Öğretim Yılı II. Döneminde öğrenimine devam etmek için kayıt yaptıran öğrenci sayısı</t>
  </si>
  <si>
    <t>Başvuru Sayısı (*)</t>
  </si>
  <si>
    <r>
      <t>(*) Başvuru Sayısı:</t>
    </r>
    <r>
      <rPr>
        <sz val="10"/>
        <rFont val="Times New Roman"/>
        <family val="1"/>
      </rPr>
      <t xml:space="preserve"> 2012-2013 Eğitim Öğretim Yılı I. Döneminde Bütünleme Sınavları için öğrencilerden başvuru alınmamıştır. Burada belirtilen "Başvuru Sayısı", Bütünleme Sınavlarına kalan not sayısıdır.</t>
    </r>
  </si>
  <si>
    <t>Okul Öncesi Öğretmenliği</t>
  </si>
  <si>
    <r>
      <t xml:space="preserve"> 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Okul Öncesi Öğretmenliği</t>
    </r>
  </si>
  <si>
    <t>Yurt dışında Çalışanların Çocukları İçin Yükseköğretime Giriş Sınavı (YÇS)</t>
  </si>
  <si>
    <r>
      <t xml:space="preserve"> </t>
    </r>
    <r>
      <rPr>
        <b/>
        <sz val="22"/>
        <rFont val="Times New Roman"/>
        <family val="1"/>
      </rPr>
      <t xml:space="preserve">  .</t>
    </r>
    <r>
      <rPr>
        <sz val="10"/>
        <rFont val="Times New Roman"/>
        <family val="1"/>
      </rPr>
      <t>Okul Öncesi Öğretmenliği</t>
    </r>
  </si>
  <si>
    <r>
      <t xml:space="preserve"> </t>
    </r>
    <r>
      <rPr>
        <b/>
        <sz val="12"/>
        <rFont val="Times New Roman"/>
        <family val="1"/>
      </rP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Okul Öncesi Öğretmenliği</t>
    </r>
  </si>
  <si>
    <t>Yüksek Şeref   :GPA 3.50-4.00</t>
  </si>
  <si>
    <t>Başarısız           : 1.80≤CumGPA&lt;2.00</t>
  </si>
  <si>
    <t>Sınamalı            : CumGPA (iki dönem üst üste) &lt;2.00 (önlisans ve lisans programlarına 2012-2013/I. Döneminde kayıt yaptıranlar)</t>
  </si>
  <si>
    <t xml:space="preserve">                        : CumGPA&lt;1.80 (eski öğrenciler)</t>
  </si>
  <si>
    <r>
      <t xml:space="preserve">  .</t>
    </r>
    <r>
      <rPr>
        <sz val="10"/>
        <rFont val="Times New Roman"/>
        <family val="1"/>
      </rPr>
      <t>Okul Öncesi Öğretmenliği</t>
    </r>
  </si>
  <si>
    <r>
      <t xml:space="preserve">  </t>
    </r>
    <r>
      <rPr>
        <b/>
        <sz val="20"/>
        <rFont val="Times New Roman"/>
        <family val="1"/>
      </rPr>
      <t>.</t>
    </r>
    <r>
      <rPr>
        <sz val="12"/>
        <rFont val="Times New Roman"/>
        <family val="1"/>
      </rPr>
      <t>Okul Öncesi Öğretmenliği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</si>
  <si>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Eğt. İnsan Kaynaklarını Geliştirme</t>
    </r>
  </si>
  <si>
    <r>
      <t xml:space="preserve">  </t>
    </r>
    <r>
      <rPr>
        <b/>
        <sz val="22"/>
        <rFont val="Times New Roman"/>
        <family val="1"/>
      </rPr>
      <t>.</t>
    </r>
    <r>
      <rPr>
        <sz val="12"/>
        <rFont val="Times New Roman"/>
        <family val="1"/>
      </rPr>
      <t>Okul Öncesi Öğretmenliği</t>
    </r>
  </si>
  <si>
    <t>(*) Kuzey Kıbrıs Türk Cumhuriyeti uyruklu öğrenciler hariçtir.</t>
  </si>
  <si>
    <t>2011-2012 Eğitim Öğretim Yılı II. Döneminde Kayıt Yaptıran Öğrenci Sayısı (**)</t>
  </si>
  <si>
    <t>2012-2013                 I. DÖNEMİ ÖĞRENCİ SAYISI</t>
  </si>
  <si>
    <t>2011-2012                 II. DÖNEMİ  ÖĞRENCİ SAYISI</t>
  </si>
  <si>
    <t>2012-2013                          I. DÖNEMİ ÖĞRENCİ SAYISI</t>
  </si>
  <si>
    <t>2011-2012                             II. DÖNEMİ  ÖĞRENCİ SAYISI</t>
  </si>
  <si>
    <t>Sınava Giren</t>
  </si>
  <si>
    <t>Notu Değişen</t>
  </si>
  <si>
    <t>Geçer Not</t>
  </si>
  <si>
    <t>Notu Değişen/Başvuru (%)</t>
  </si>
  <si>
    <t>Geçer Not/Notu Değişen (%)</t>
  </si>
  <si>
    <t>SIRBİSTAN-KARADAĞ</t>
  </si>
  <si>
    <t xml:space="preserve">Meslek Yüksekokulu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</si>
</sst>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0.0%"/>
    <numFmt numFmtId="183" formatCode="0;[Red]0"/>
    <numFmt numFmtId="184" formatCode="#,###"/>
    <numFmt numFmtId="185" formatCode="[$-41F]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#,##0.000"/>
    <numFmt numFmtId="190" formatCode="[$-41F]dd\ mmmm\ yyyy"/>
    <numFmt numFmtId="191" formatCode="00000"/>
    <numFmt numFmtId="192" formatCode="[$-41F]dd\ mmmm\ yyyy\ dddd"/>
    <numFmt numFmtId="193" formatCode="\1\9\8\9\-\20\1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_(* #,##0_);_(* \(#,##0\);_(* \-_);_(@_)"/>
    <numFmt numFmtId="201" formatCode="_(* #,##0.00_);_(* \(#,##0.00\);_(* \-??_);_(@_)"/>
    <numFmt numFmtId="202" formatCode="#,##0\ &quot;YTL&quot;;\-#,##0\ &quot;YTL&quot;"/>
    <numFmt numFmtId="203" formatCode="#,##0\ &quot;YTL&quot;;[Red]\-#,##0\ &quot;YTL&quot;"/>
    <numFmt numFmtId="204" formatCode="#,##0.00\ &quot;YTL&quot;;\-#,##0.00\ &quot;YTL&quot;"/>
    <numFmt numFmtId="205" formatCode="#,##0.00\ &quot;YTL&quot;;[Red]\-#,##0.00\ &quot;YTL&quot;"/>
    <numFmt numFmtId="206" formatCode="_-* #,##0\ &quot;YTL&quot;_-;\-* #,##0\ &quot;YTL&quot;_-;_-* &quot;-&quot;\ &quot;YTL&quot;_-;_-@_-"/>
    <numFmt numFmtId="207" formatCode="_-* #,##0\ _Y_T_L_-;\-* #,##0\ _Y_T_L_-;_-* &quot;-&quot;\ _Y_T_L_-;_-@_-"/>
    <numFmt numFmtId="208" formatCode="_-* #,##0.00\ &quot;YTL&quot;_-;\-* #,##0.00\ &quot;YTL&quot;_-;_-* &quot;-&quot;??\ &quot;YTL&quot;_-;_-@_-"/>
    <numFmt numFmtId="209" formatCode="_-* #,##0.00\ _Y_T_L_-;\-* #,##0.00\ _Y_T_L_-;_-* &quot;-&quot;??\ _Y_T_L_-;_-@_-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 Tur"/>
      <family val="1"/>
    </font>
    <font>
      <sz val="10"/>
      <name val="Times New Roman Tur"/>
      <family val="1"/>
    </font>
    <font>
      <sz val="8"/>
      <name val="Times New Roman Tur"/>
      <family val="1"/>
    </font>
    <font>
      <sz val="9"/>
      <name val="Times New Roman Tur"/>
      <family val="1"/>
    </font>
    <font>
      <b/>
      <sz val="12"/>
      <name val="Times New Roman Tur"/>
      <family val="1"/>
    </font>
    <font>
      <b/>
      <sz val="10"/>
      <name val="Times New Roman Tur"/>
      <family val="1"/>
    </font>
    <font>
      <sz val="12"/>
      <name val="Times New Roman Tur"/>
      <family val="1"/>
    </font>
    <font>
      <sz val="11"/>
      <name val="Times New Roman Tur"/>
      <family val="1"/>
    </font>
    <font>
      <b/>
      <sz val="9"/>
      <name val="Times New Roman Tu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 Tur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Arial Tu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7.5"/>
      <name val="Times New Roman Tur"/>
      <family val="1"/>
    </font>
    <font>
      <sz val="7.5"/>
      <name val="Times New Roman Tur"/>
      <family val="1"/>
    </font>
    <font>
      <sz val="9"/>
      <name val="Arial"/>
      <family val="2"/>
    </font>
    <font>
      <sz val="8"/>
      <name val="Times New Roman"/>
      <family val="1"/>
    </font>
    <font>
      <u val="single"/>
      <sz val="9"/>
      <name val="Times New Roman Tu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Times New Roman Tur"/>
      <family val="1"/>
    </font>
    <font>
      <sz val="8"/>
      <name val="Arial Tur"/>
      <family val="0"/>
    </font>
    <font>
      <b/>
      <sz val="12"/>
      <name val="Times New Roman"/>
      <family val="1"/>
    </font>
    <font>
      <sz val="10"/>
      <color indexed="61"/>
      <name val="Times New Roman Tur"/>
      <family val="1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9"/>
      <color indexed="8"/>
      <name val="Times New Roman Tur"/>
      <family val="1"/>
    </font>
    <font>
      <sz val="7.5"/>
      <name val="Arial"/>
      <family val="2"/>
    </font>
    <font>
      <sz val="7.5"/>
      <name val="Times New Roman"/>
      <family val="1"/>
    </font>
    <font>
      <b/>
      <sz val="22"/>
      <name val="Times New Roman Tur"/>
      <family val="0"/>
    </font>
    <font>
      <b/>
      <sz val="9"/>
      <name val="Arial"/>
      <family val="2"/>
    </font>
    <font>
      <b/>
      <sz val="2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6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Times New Roman Tur"/>
      <family val="1"/>
    </font>
    <font>
      <b/>
      <sz val="10"/>
      <color indexed="9"/>
      <name val="Times New Roman"/>
      <family val="1"/>
    </font>
    <font>
      <sz val="10"/>
      <color indexed="9"/>
      <name val="Times New Roman Tur"/>
      <family val="1"/>
    </font>
    <font>
      <b/>
      <sz val="11"/>
      <name val="Times New Roman Tur"/>
      <family val="0"/>
    </font>
    <font>
      <sz val="2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name val="Arial Tur"/>
      <family val="0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 Tur"/>
      <family val="1"/>
    </font>
    <font>
      <sz val="12"/>
      <color indexed="10"/>
      <name val="Times New Roman"/>
      <family val="1"/>
    </font>
    <font>
      <sz val="10"/>
      <color indexed="13"/>
      <name val="Times New Roman Tur"/>
      <family val="1"/>
    </font>
    <font>
      <u val="single"/>
      <sz val="10"/>
      <name val="Times New Roman Tur"/>
      <family val="1"/>
    </font>
    <font>
      <sz val="12"/>
      <name val="Symbol"/>
      <family val="1"/>
    </font>
    <font>
      <sz val="10"/>
      <color indexed="8"/>
      <name val="Calibri"/>
      <family val="2"/>
    </font>
    <font>
      <sz val="5.8"/>
      <color indexed="28"/>
      <name val="Times New Roman"/>
      <family val="1"/>
    </font>
    <font>
      <sz val="10"/>
      <color indexed="28"/>
      <name val="Times New Roman"/>
      <family val="1"/>
    </font>
    <font>
      <sz val="8.25"/>
      <color indexed="8"/>
      <name val="Times New Roman"/>
      <family val="1"/>
    </font>
    <font>
      <b/>
      <sz val="12"/>
      <color indexed="2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55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57" fillId="20" borderId="7" applyNumberFormat="0" applyAlignment="0" applyProtection="0"/>
    <xf numFmtId="0" fontId="49" fillId="0" borderId="0" applyNumberFormat="0" applyFill="0" applyBorder="0" applyAlignment="0" applyProtection="0"/>
    <xf numFmtId="0" fontId="54" fillId="7" borderId="5" applyNumberFormat="0" applyAlignment="0" applyProtection="0"/>
    <xf numFmtId="0" fontId="50" fillId="4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0" borderId="5" applyNumberFormat="0" applyAlignment="0" applyProtection="0"/>
    <xf numFmtId="0" fontId="54" fillId="7" borderId="5" applyNumberFormat="0" applyAlignment="0" applyProtection="0"/>
    <xf numFmtId="0" fontId="48" fillId="21" borderId="6" applyNumberFormat="0" applyAlignment="0" applyProtection="0"/>
    <xf numFmtId="0" fontId="50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55" fillId="0" borderId="1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56" fillId="22" borderId="0" applyNumberFormat="0" applyBorder="0" applyAlignment="0" applyProtection="0"/>
    <xf numFmtId="0" fontId="57" fillId="2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3" fillId="24" borderId="0" xfId="0" applyFont="1" applyFill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3" fillId="24" borderId="0" xfId="0" applyFont="1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7" fillId="24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24" borderId="0" xfId="0" applyFont="1" applyFill="1" applyAlignment="1">
      <alignment horizontal="center"/>
    </xf>
    <xf numFmtId="14" fontId="3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6" fillId="24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182" fontId="3" fillId="24" borderId="0" xfId="0" applyNumberFormat="1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182" fontId="3" fillId="24" borderId="0" xfId="0" applyNumberFormat="1" applyFont="1" applyFill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0" fontId="5" fillId="24" borderId="0" xfId="0" applyFont="1" applyFill="1" applyAlignment="1">
      <alignment horizontal="left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24" borderId="0" xfId="0" applyFont="1" applyFill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0" fillId="0" borderId="0" xfId="0" applyFont="1" applyAlignment="1">
      <alignment/>
    </xf>
    <xf numFmtId="0" fontId="16" fillId="0" borderId="0" xfId="95">
      <alignment/>
      <protection/>
    </xf>
    <xf numFmtId="0" fontId="7" fillId="24" borderId="0" xfId="0" applyFont="1" applyFill="1" applyBorder="1" applyAlignment="1">
      <alignment horizontal="center"/>
    </xf>
    <xf numFmtId="2" fontId="5" fillId="0" borderId="0" xfId="0" applyNumberFormat="1" applyFont="1" applyAlignment="1">
      <alignment vertical="center" wrapText="1"/>
    </xf>
    <xf numFmtId="0" fontId="0" fillId="24" borderId="0" xfId="0" applyFont="1" applyFill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2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3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22" xfId="98" applyBorder="1">
      <alignment/>
      <protection/>
    </xf>
    <xf numFmtId="0" fontId="16" fillId="0" borderId="0" xfId="98" applyBorder="1">
      <alignment/>
      <protection/>
    </xf>
    <xf numFmtId="0" fontId="16" fillId="0" borderId="0" xfId="98" applyFont="1" applyBorder="1">
      <alignment/>
      <protection/>
    </xf>
    <xf numFmtId="0" fontId="16" fillId="0" borderId="23" xfId="98" applyBorder="1">
      <alignment/>
      <protection/>
    </xf>
    <xf numFmtId="0" fontId="16" fillId="0" borderId="0" xfId="96">
      <alignment/>
      <protection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98" applyBorder="1" applyAlignment="1">
      <alignment vertical="center"/>
      <protection/>
    </xf>
    <xf numFmtId="0" fontId="5" fillId="24" borderId="0" xfId="0" applyFont="1" applyFill="1" applyBorder="1" applyAlignment="1">
      <alignment/>
    </xf>
    <xf numFmtId="0" fontId="10" fillId="0" borderId="0" xfId="97" applyFont="1" applyAlignment="1">
      <alignment wrapText="1"/>
      <protection/>
    </xf>
    <xf numFmtId="0" fontId="5" fillId="0" borderId="0" xfId="97" applyFont="1" applyAlignment="1">
      <alignment wrapText="1"/>
      <protection/>
    </xf>
    <xf numFmtId="0" fontId="5" fillId="0" borderId="0" xfId="97" applyFont="1" applyBorder="1" applyAlignment="1">
      <alignment wrapText="1"/>
      <protection/>
    </xf>
    <xf numFmtId="0" fontId="5" fillId="0" borderId="0" xfId="97" applyFont="1" applyAlignment="1">
      <alignment horizontal="center" wrapText="1"/>
      <protection/>
    </xf>
    <xf numFmtId="0" fontId="9" fillId="0" borderId="0" xfId="97" applyFont="1" applyAlignment="1">
      <alignment horizontal="left" wrapText="1"/>
      <protection/>
    </xf>
    <xf numFmtId="0" fontId="20" fillId="0" borderId="0" xfId="97" applyFont="1" applyAlignment="1">
      <alignment vertical="center" wrapText="1"/>
      <protection/>
    </xf>
    <xf numFmtId="0" fontId="3" fillId="0" borderId="0" xfId="97" applyFont="1" applyAlignment="1">
      <alignment vertical="center" wrapText="1"/>
      <protection/>
    </xf>
    <xf numFmtId="0" fontId="4" fillId="0" borderId="0" xfId="97" applyFont="1" applyAlignment="1">
      <alignment vertical="center" wrapText="1"/>
      <protection/>
    </xf>
    <xf numFmtId="0" fontId="5" fillId="0" borderId="0" xfId="97" applyFont="1" applyAlignment="1">
      <alignment vertical="center" wrapText="1"/>
      <protection/>
    </xf>
    <xf numFmtId="0" fontId="5" fillId="0" borderId="0" xfId="97" applyFont="1" applyAlignment="1">
      <alignment horizontal="left" vertical="top" wrapText="1"/>
      <protection/>
    </xf>
    <xf numFmtId="0" fontId="3" fillId="0" borderId="0" xfId="97" applyFont="1" applyAlignment="1">
      <alignment horizontal="center" vertical="center" wrapText="1"/>
      <protection/>
    </xf>
    <xf numFmtId="180" fontId="4" fillId="0" borderId="0" xfId="97" applyNumberFormat="1" applyFont="1" applyAlignment="1">
      <alignment horizontal="center" vertical="center" wrapText="1"/>
      <protection/>
    </xf>
    <xf numFmtId="0" fontId="4" fillId="0" borderId="2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2" fillId="0" borderId="26" xfId="0" applyFont="1" applyBorder="1" applyAlignment="1">
      <alignment/>
    </xf>
    <xf numFmtId="14" fontId="11" fillId="0" borderId="0" xfId="0" applyNumberFormat="1" applyFont="1" applyAlignment="1">
      <alignment/>
    </xf>
    <xf numFmtId="0" fontId="35" fillId="0" borderId="0" xfId="0" applyFont="1" applyBorder="1" applyAlignment="1">
      <alignment horizontal="left" vertical="top" wrapText="1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98" applyFont="1" applyBorder="1">
      <alignment/>
      <protection/>
    </xf>
    <xf numFmtId="0" fontId="12" fillId="0" borderId="2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Border="1" applyAlignment="1">
      <alignment horizontal="left" vertical="top" wrapText="1"/>
    </xf>
    <xf numFmtId="0" fontId="3" fillId="0" borderId="0" xfId="97" applyFont="1" applyBorder="1" applyAlignment="1">
      <alignment horizontal="left" wrapText="1"/>
      <protection/>
    </xf>
    <xf numFmtId="0" fontId="3" fillId="0" borderId="0" xfId="97" applyFont="1" applyBorder="1" applyAlignment="1">
      <alignment horizontal="center" wrapText="1"/>
      <protection/>
    </xf>
    <xf numFmtId="0" fontId="3" fillId="0" borderId="0" xfId="97" applyFont="1" applyAlignment="1">
      <alignment wrapText="1"/>
      <protection/>
    </xf>
    <xf numFmtId="0" fontId="7" fillId="0" borderId="0" xfId="97" applyFont="1" applyAlignment="1">
      <alignment wrapText="1"/>
      <protection/>
    </xf>
    <xf numFmtId="0" fontId="11" fillId="0" borderId="2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7" fillId="24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21" fillId="24" borderId="0" xfId="0" applyFont="1" applyFill="1" applyAlignment="1">
      <alignment/>
    </xf>
    <xf numFmtId="0" fontId="40" fillId="24" borderId="0" xfId="0" applyFont="1" applyFill="1" applyAlignment="1">
      <alignment/>
    </xf>
    <xf numFmtId="0" fontId="40" fillId="0" borderId="0" xfId="0" applyFont="1" applyAlignment="1">
      <alignment/>
    </xf>
    <xf numFmtId="0" fontId="5" fillId="24" borderId="0" xfId="99" applyFont="1" applyFill="1" applyBorder="1" applyAlignment="1">
      <alignment horizontal="center"/>
      <protection/>
    </xf>
    <xf numFmtId="0" fontId="5" fillId="0" borderId="0" xfId="99" applyFont="1" applyBorder="1" applyAlignment="1">
      <alignment horizontal="center"/>
      <protection/>
    </xf>
    <xf numFmtId="0" fontId="42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9" fillId="0" borderId="0" xfId="0" applyNumberFormat="1" applyFont="1" applyAlignment="1">
      <alignment vertical="top" wrapText="1"/>
    </xf>
    <xf numFmtId="0" fontId="2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9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15" fillId="0" borderId="35" xfId="82" applyNumberFormat="1" applyFont="1" applyBorder="1" applyAlignment="1" applyProtection="1">
      <alignment horizontal="center" vertical="top" wrapText="1"/>
      <protection/>
    </xf>
    <xf numFmtId="0" fontId="0" fillId="0" borderId="33" xfId="0" applyBorder="1" applyAlignment="1">
      <alignment horizontal="center" vertical="top" wrapText="1"/>
    </xf>
    <xf numFmtId="0" fontId="15" fillId="0" borderId="36" xfId="82" applyNumberFormat="1" applyFont="1" applyBorder="1" applyAlignment="1" applyProtection="1">
      <alignment horizontal="center" vertical="top" wrapText="1"/>
      <protection/>
    </xf>
    <xf numFmtId="0" fontId="12" fillId="0" borderId="14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24" borderId="0" xfId="0" applyFont="1" applyFill="1" applyAlignment="1">
      <alignment vertical="center"/>
    </xf>
    <xf numFmtId="0" fontId="3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27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7" fillId="24" borderId="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4" fillId="0" borderId="0" xfId="97" applyFont="1" applyBorder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3" fillId="0" borderId="0" xfId="99" applyFont="1" applyFill="1" applyBorder="1" applyAlignment="1">
      <alignment horizontal="center"/>
      <protection/>
    </xf>
    <xf numFmtId="0" fontId="5" fillId="0" borderId="0" xfId="99" applyFont="1" applyFill="1" applyBorder="1" applyAlignment="1">
      <alignment horizontal="center"/>
      <protection/>
    </xf>
    <xf numFmtId="0" fontId="5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7" fillId="0" borderId="0" xfId="99" applyFont="1" applyFill="1" applyBorder="1" applyAlignment="1">
      <alignment horizontal="center"/>
      <protection/>
    </xf>
    <xf numFmtId="0" fontId="10" fillId="0" borderId="0" xfId="99" applyFont="1" applyFill="1" applyBorder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20" fillId="0" borderId="0" xfId="97" applyFont="1" applyBorder="1" applyAlignment="1">
      <alignment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3" fillId="0" borderId="0" xfId="97" applyFont="1" applyBorder="1" applyAlignment="1">
      <alignment vertical="center" wrapText="1"/>
      <protection/>
    </xf>
    <xf numFmtId="0" fontId="4" fillId="24" borderId="0" xfId="0" applyFont="1" applyFill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4" fillId="0" borderId="0" xfId="97" applyNumberFormat="1" applyFont="1" applyBorder="1" applyAlignment="1">
      <alignment horizontal="center" vertical="center" wrapText="1"/>
      <protection/>
    </xf>
    <xf numFmtId="180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/>
    </xf>
    <xf numFmtId="180" fontId="22" fillId="0" borderId="0" xfId="97" applyNumberFormat="1" applyFont="1" applyBorder="1" applyAlignment="1">
      <alignment horizontal="center" vertical="center" wrapText="1"/>
      <protection/>
    </xf>
    <xf numFmtId="0" fontId="4" fillId="0" borderId="0" xfId="97" applyFont="1" applyBorder="1" applyAlignment="1">
      <alignment vertical="center" wrapText="1"/>
      <protection/>
    </xf>
    <xf numFmtId="0" fontId="5" fillId="0" borderId="0" xfId="97" applyFont="1" applyBorder="1" applyAlignment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16" fillId="0" borderId="0" xfId="98" applyBorder="1" applyAlignment="1">
      <alignment horizontal="center"/>
      <protection/>
    </xf>
    <xf numFmtId="1" fontId="0" fillId="0" borderId="0" xfId="0" applyNumberFormat="1" applyAlignment="1">
      <alignment/>
    </xf>
    <xf numFmtId="0" fontId="16" fillId="0" borderId="0" xfId="95" applyNumberFormat="1">
      <alignment/>
      <protection/>
    </xf>
    <xf numFmtId="0" fontId="16" fillId="0" borderId="0" xfId="95" applyNumberFormat="1" applyFill="1">
      <alignment/>
      <protection/>
    </xf>
    <xf numFmtId="0" fontId="0" fillId="0" borderId="0" xfId="0" applyNumberFormat="1" applyAlignment="1">
      <alignment/>
    </xf>
    <xf numFmtId="1" fontId="16" fillId="0" borderId="0" xfId="95" applyNumberFormat="1">
      <alignment/>
      <protection/>
    </xf>
    <xf numFmtId="1" fontId="16" fillId="0" borderId="0" xfId="95" applyNumberFormat="1" applyFill="1">
      <alignment/>
      <protection/>
    </xf>
    <xf numFmtId="0" fontId="8" fillId="0" borderId="0" xfId="0" applyFont="1" applyAlignment="1">
      <alignment/>
    </xf>
    <xf numFmtId="0" fontId="32" fillId="0" borderId="3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43" fillId="0" borderId="39" xfId="0" applyFont="1" applyBorder="1" applyAlignment="1">
      <alignment/>
    </xf>
    <xf numFmtId="0" fontId="32" fillId="0" borderId="13" xfId="0" applyFont="1" applyBorder="1" applyAlignment="1">
      <alignment wrapText="1"/>
    </xf>
    <xf numFmtId="0" fontId="32" fillId="0" borderId="13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40" xfId="0" applyFont="1" applyBorder="1" applyAlignment="1">
      <alignment wrapText="1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 vertical="top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16" fillId="0" borderId="12" xfId="0" applyFont="1" applyBorder="1" applyAlignment="1">
      <alignment/>
    </xf>
    <xf numFmtId="0" fontId="12" fillId="24" borderId="41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1" fillId="24" borderId="0" xfId="96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39" fillId="0" borderId="0" xfId="0" applyFont="1" applyFill="1" applyBorder="1" applyAlignment="1">
      <alignment wrapText="1"/>
    </xf>
    <xf numFmtId="0" fontId="12" fillId="0" borderId="4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0" fillId="24" borderId="0" xfId="0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182" fontId="2" fillId="24" borderId="0" xfId="0" applyNumberFormat="1" applyFont="1" applyFill="1" applyBorder="1" applyAlignment="1">
      <alignment horizontal="center" vertical="center" wrapText="1"/>
    </xf>
    <xf numFmtId="182" fontId="7" fillId="24" borderId="0" xfId="0" applyNumberFormat="1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/>
    </xf>
    <xf numFmtId="0" fontId="7" fillId="0" borderId="0" xfId="99" applyFont="1" applyBorder="1" applyAlignment="1">
      <alignment horizontal="center"/>
      <protection/>
    </xf>
    <xf numFmtId="0" fontId="7" fillId="0" borderId="0" xfId="99" applyFont="1" applyBorder="1" applyAlignment="1">
      <alignment horizontal="center"/>
      <protection/>
    </xf>
    <xf numFmtId="0" fontId="3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center"/>
    </xf>
    <xf numFmtId="0" fontId="12" fillId="0" borderId="0" xfId="99" applyFont="1" applyBorder="1" applyAlignment="1">
      <alignment horizontal="left"/>
      <protection/>
    </xf>
    <xf numFmtId="0" fontId="7" fillId="24" borderId="0" xfId="0" applyFont="1" applyFill="1" applyBorder="1" applyAlignment="1">
      <alignment horizontal="left" wrapText="1"/>
    </xf>
    <xf numFmtId="0" fontId="12" fillId="24" borderId="50" xfId="0" applyFont="1" applyFill="1" applyBorder="1" applyAlignment="1">
      <alignment horizontal="center"/>
    </xf>
    <xf numFmtId="0" fontId="12" fillId="24" borderId="40" xfId="0" applyFont="1" applyFill="1" applyBorder="1" applyAlignment="1">
      <alignment horizontal="center"/>
    </xf>
    <xf numFmtId="0" fontId="38" fillId="24" borderId="0" xfId="92" applyFont="1" applyFill="1">
      <alignment/>
      <protection/>
    </xf>
    <xf numFmtId="0" fontId="12" fillId="24" borderId="24" xfId="92" applyFont="1" applyFill="1" applyBorder="1" applyAlignment="1">
      <alignment horizontal="left"/>
      <protection/>
    </xf>
    <xf numFmtId="0" fontId="11" fillId="24" borderId="10" xfId="92" applyFont="1" applyFill="1" applyBorder="1">
      <alignment/>
      <protection/>
    </xf>
    <xf numFmtId="0" fontId="11" fillId="24" borderId="0" xfId="92" applyFont="1" applyFill="1">
      <alignment/>
      <protection/>
    </xf>
    <xf numFmtId="0" fontId="12" fillId="24" borderId="13" xfId="94" applyFont="1" applyFill="1" applyBorder="1">
      <alignment/>
      <protection/>
    </xf>
    <xf numFmtId="0" fontId="12" fillId="24" borderId="26" xfId="94" applyFont="1" applyFill="1" applyBorder="1">
      <alignment/>
      <protection/>
    </xf>
    <xf numFmtId="0" fontId="12" fillId="24" borderId="24" xfId="94" applyFont="1" applyFill="1" applyBorder="1">
      <alignment/>
      <protection/>
    </xf>
    <xf numFmtId="0" fontId="12" fillId="24" borderId="24" xfId="92" applyFont="1" applyFill="1" applyBorder="1">
      <alignment/>
      <protection/>
    </xf>
    <xf numFmtId="0" fontId="12" fillId="24" borderId="41" xfId="92" applyFont="1" applyFill="1" applyBorder="1">
      <alignment/>
      <protection/>
    </xf>
    <xf numFmtId="0" fontId="12" fillId="24" borderId="48" xfId="92" applyFont="1" applyFill="1" applyBorder="1">
      <alignment/>
      <protection/>
    </xf>
    <xf numFmtId="0" fontId="11" fillId="24" borderId="51" xfId="94" applyFont="1" applyFill="1" applyBorder="1">
      <alignment/>
      <protection/>
    </xf>
    <xf numFmtId="0" fontId="11" fillId="24" borderId="10" xfId="94" applyFont="1" applyFill="1" applyBorder="1">
      <alignment/>
      <protection/>
    </xf>
    <xf numFmtId="0" fontId="11" fillId="24" borderId="39" xfId="94" applyFont="1" applyFill="1" applyBorder="1">
      <alignment/>
      <protection/>
    </xf>
    <xf numFmtId="0" fontId="11" fillId="24" borderId="39" xfId="92" applyFont="1" applyFill="1" applyBorder="1">
      <alignment/>
      <protection/>
    </xf>
    <xf numFmtId="0" fontId="11" fillId="24" borderId="41" xfId="92" applyFont="1" applyFill="1" applyBorder="1">
      <alignment/>
      <protection/>
    </xf>
    <xf numFmtId="0" fontId="11" fillId="24" borderId="14" xfId="92" applyFont="1" applyFill="1" applyBorder="1" applyAlignment="1">
      <alignment horizontal="center"/>
      <protection/>
    </xf>
    <xf numFmtId="0" fontId="11" fillId="24" borderId="12" xfId="92" applyFont="1" applyFill="1" applyBorder="1" applyAlignment="1">
      <alignment horizontal="center"/>
      <protection/>
    </xf>
    <xf numFmtId="0" fontId="11" fillId="24" borderId="12" xfId="92" applyFont="1" applyFill="1" applyBorder="1">
      <alignment/>
      <protection/>
    </xf>
    <xf numFmtId="0" fontId="12" fillId="24" borderId="0" xfId="92" applyFont="1" applyFill="1">
      <alignment/>
      <protection/>
    </xf>
    <xf numFmtId="0" fontId="11" fillId="24" borderId="0" xfId="92" applyFont="1" applyFill="1" applyAlignment="1">
      <alignment horizontal="center"/>
      <protection/>
    </xf>
    <xf numFmtId="0" fontId="12" fillId="24" borderId="0" xfId="92" applyFont="1" applyFill="1" applyAlignment="1">
      <alignment horizontal="center"/>
      <protection/>
    </xf>
    <xf numFmtId="0" fontId="11" fillId="24" borderId="52" xfId="94" applyFont="1" applyFill="1" applyBorder="1">
      <alignment/>
      <protection/>
    </xf>
    <xf numFmtId="0" fontId="12" fillId="24" borderId="0" xfId="0" applyFont="1" applyFill="1" applyBorder="1" applyAlignment="1">
      <alignment vertical="center" wrapText="1"/>
    </xf>
    <xf numFmtId="0" fontId="65" fillId="24" borderId="0" xfId="0" applyFont="1" applyFill="1" applyBorder="1" applyAlignment="1">
      <alignment horizontal="left" vertical="center"/>
    </xf>
    <xf numFmtId="0" fontId="11" fillId="0" borderId="53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24" borderId="0" xfId="0" applyFont="1" applyFill="1" applyAlignment="1">
      <alignment/>
    </xf>
    <xf numFmtId="0" fontId="32" fillId="0" borderId="13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7" fillId="0" borderId="0" xfId="97" applyFont="1" applyBorder="1" applyAlignment="1">
      <alignment horizontal="center" vertical="center" wrapText="1"/>
      <protection/>
    </xf>
    <xf numFmtId="0" fontId="3" fillId="0" borderId="52" xfId="97" applyFont="1" applyBorder="1" applyAlignment="1">
      <alignment horizontal="center" wrapText="1"/>
      <protection/>
    </xf>
    <xf numFmtId="0" fontId="11" fillId="0" borderId="52" xfId="97" applyFont="1" applyBorder="1" applyAlignment="1">
      <alignment horizontal="center"/>
      <protection/>
    </xf>
    <xf numFmtId="0" fontId="7" fillId="0" borderId="0" xfId="97" applyFont="1" applyBorder="1" applyAlignment="1">
      <alignment horizontal="left" vertical="center" wrapText="1"/>
      <protection/>
    </xf>
    <xf numFmtId="0" fontId="17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2" fillId="24" borderId="4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2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1" fillId="24" borderId="0" xfId="0" applyFont="1" applyFill="1" applyAlignment="1">
      <alignment/>
    </xf>
    <xf numFmtId="0" fontId="12" fillId="24" borderId="60" xfId="0" applyFont="1" applyFill="1" applyBorder="1" applyAlignment="1">
      <alignment wrapText="1"/>
    </xf>
    <xf numFmtId="0" fontId="12" fillId="0" borderId="47" xfId="0" applyFont="1" applyBorder="1" applyAlignment="1">
      <alignment horizont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1" fillId="0" borderId="67" xfId="97" applyFont="1" applyBorder="1" applyAlignment="1">
      <alignment horizontal="left"/>
      <protection/>
    </xf>
    <xf numFmtId="0" fontId="11" fillId="0" borderId="26" xfId="97" applyFont="1" applyBorder="1" applyAlignment="1">
      <alignment horizontal="left"/>
      <protection/>
    </xf>
    <xf numFmtId="0" fontId="11" fillId="0" borderId="11" xfId="97" applyFont="1" applyBorder="1" applyAlignment="1">
      <alignment horizontal="left"/>
      <protection/>
    </xf>
    <xf numFmtId="0" fontId="11" fillId="0" borderId="51" xfId="97" applyFont="1" applyBorder="1" applyAlignment="1">
      <alignment horizontal="left"/>
      <protection/>
    </xf>
    <xf numFmtId="0" fontId="41" fillId="0" borderId="10" xfId="97" applyFont="1" applyBorder="1" applyAlignment="1">
      <alignment horizontal="left" wrapText="1"/>
      <protection/>
    </xf>
    <xf numFmtId="0" fontId="11" fillId="0" borderId="10" xfId="97" applyFont="1" applyBorder="1" applyAlignment="1">
      <alignment horizontal="left" wrapText="1"/>
      <protection/>
    </xf>
    <xf numFmtId="0" fontId="11" fillId="0" borderId="10" xfId="97" applyFont="1" applyBorder="1" applyAlignment="1">
      <alignment horizontal="left"/>
      <protection/>
    </xf>
    <xf numFmtId="0" fontId="11" fillId="0" borderId="11" xfId="0" applyFont="1" applyBorder="1" applyAlignment="1">
      <alignment horizontal="left"/>
    </xf>
    <xf numFmtId="0" fontId="12" fillId="24" borderId="41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41" fillId="0" borderId="67" xfId="97" applyFont="1" applyBorder="1" applyAlignment="1">
      <alignment horizontal="left"/>
      <protection/>
    </xf>
    <xf numFmtId="0" fontId="12" fillId="24" borderId="13" xfId="0" applyFont="1" applyFill="1" applyBorder="1" applyAlignment="1">
      <alignment horizontal="center" vertical="center" wrapText="1"/>
    </xf>
    <xf numFmtId="0" fontId="41" fillId="0" borderId="60" xfId="97" applyFont="1" applyBorder="1" applyAlignment="1">
      <alignment horizontal="left" wrapText="1"/>
      <protection/>
    </xf>
    <xf numFmtId="0" fontId="11" fillId="0" borderId="60" xfId="97" applyFont="1" applyBorder="1" applyAlignment="1">
      <alignment horizontal="left" wrapText="1"/>
      <protection/>
    </xf>
    <xf numFmtId="0" fontId="11" fillId="0" borderId="60" xfId="97" applyFont="1" applyBorder="1" applyAlignment="1">
      <alignment wrapText="1"/>
      <protection/>
    </xf>
    <xf numFmtId="0" fontId="11" fillId="0" borderId="60" xfId="97" applyFont="1" applyBorder="1" applyAlignment="1">
      <alignment horizontal="left"/>
      <protection/>
    </xf>
    <xf numFmtId="0" fontId="12" fillId="24" borderId="40" xfId="0" applyFont="1" applyFill="1" applyBorder="1" applyAlignment="1">
      <alignment horizontal="center" vertical="center" wrapText="1"/>
    </xf>
    <xf numFmtId="0" fontId="12" fillId="24" borderId="42" xfId="0" applyFont="1" applyFill="1" applyBorder="1" applyAlignment="1">
      <alignment horizontal="center" vertical="center" wrapText="1"/>
    </xf>
    <xf numFmtId="0" fontId="12" fillId="24" borderId="37" xfId="0" applyFont="1" applyFill="1" applyBorder="1" applyAlignment="1">
      <alignment horizontal="center"/>
    </xf>
    <xf numFmtId="0" fontId="12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67" fillId="0" borderId="51" xfId="97" applyFont="1" applyBorder="1" applyAlignment="1">
      <alignment horizontal="left"/>
      <protection/>
    </xf>
    <xf numFmtId="0" fontId="11" fillId="0" borderId="17" xfId="97" applyFont="1" applyBorder="1" applyAlignment="1">
      <alignment/>
      <protection/>
    </xf>
    <xf numFmtId="0" fontId="11" fillId="24" borderId="11" xfId="0" applyFont="1" applyFill="1" applyBorder="1" applyAlignment="1">
      <alignment/>
    </xf>
    <xf numFmtId="0" fontId="11" fillId="0" borderId="68" xfId="97" applyFont="1" applyBorder="1" applyAlignment="1">
      <alignment horizontal="left" wrapText="1"/>
      <protection/>
    </xf>
    <xf numFmtId="0" fontId="12" fillId="0" borderId="40" xfId="0" applyFont="1" applyBorder="1" applyAlignment="1">
      <alignment horizontal="center" vertical="center"/>
    </xf>
    <xf numFmtId="0" fontId="32" fillId="0" borderId="0" xfId="95" applyNumberFormat="1" applyFont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1" fontId="43" fillId="0" borderId="12" xfId="0" applyNumberFormat="1" applyFont="1" applyBorder="1" applyAlignment="1">
      <alignment horizontal="center"/>
    </xf>
    <xf numFmtId="0" fontId="32" fillId="0" borderId="27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7" xfId="0" applyFont="1" applyBorder="1" applyAlignment="1">
      <alignment/>
    </xf>
    <xf numFmtId="0" fontId="3" fillId="0" borderId="0" xfId="0" applyFont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26" fillId="24" borderId="0" xfId="0" applyFont="1" applyFill="1" applyBorder="1" applyAlignment="1">
      <alignment horizontal="center" vertical="center" wrapText="1"/>
    </xf>
    <xf numFmtId="0" fontId="44" fillId="24" borderId="37" xfId="92" applyFont="1" applyFill="1" applyBorder="1" applyAlignment="1">
      <alignment horizontal="center"/>
      <protection/>
    </xf>
    <xf numFmtId="0" fontId="44" fillId="24" borderId="40" xfId="92" applyFont="1" applyFill="1" applyBorder="1" applyAlignment="1">
      <alignment horizontal="center"/>
      <protection/>
    </xf>
    <xf numFmtId="0" fontId="44" fillId="24" borderId="49" xfId="92" applyFont="1" applyFill="1" applyBorder="1" applyAlignment="1">
      <alignment horizontal="center"/>
      <protection/>
    </xf>
    <xf numFmtId="0" fontId="12" fillId="0" borderId="5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2" fillId="24" borderId="49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12" fillId="24" borderId="4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24" borderId="21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4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17" fillId="0" borderId="0" xfId="98" applyFont="1" applyBorder="1" applyAlignment="1">
      <alignment horizontal="center"/>
      <protection/>
    </xf>
    <xf numFmtId="0" fontId="43" fillId="0" borderId="13" xfId="0" applyFont="1" applyBorder="1" applyAlignment="1">
      <alignment/>
    </xf>
    <xf numFmtId="0" fontId="43" fillId="0" borderId="6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32" fillId="0" borderId="50" xfId="0" applyFont="1" applyBorder="1" applyAlignment="1">
      <alignment horizontal="center" vertical="center" wrapText="1"/>
    </xf>
    <xf numFmtId="0" fontId="43" fillId="0" borderId="7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1" fillId="24" borderId="0" xfId="92" applyFont="1" applyFill="1" applyBorder="1">
      <alignment/>
      <protection/>
    </xf>
    <xf numFmtId="0" fontId="17" fillId="0" borderId="7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38" fillId="24" borderId="0" xfId="91" applyFont="1" applyFill="1">
      <alignment/>
      <protection/>
    </xf>
    <xf numFmtId="0" fontId="12" fillId="24" borderId="24" xfId="91" applyFont="1" applyFill="1" applyBorder="1" applyAlignment="1">
      <alignment horizontal="left"/>
      <protection/>
    </xf>
    <xf numFmtId="0" fontId="11" fillId="24" borderId="0" xfId="91" applyFont="1" applyFill="1">
      <alignment/>
      <protection/>
    </xf>
    <xf numFmtId="0" fontId="12" fillId="24" borderId="13" xfId="93" applyFont="1" applyFill="1" applyBorder="1">
      <alignment/>
      <protection/>
    </xf>
    <xf numFmtId="0" fontId="12" fillId="24" borderId="26" xfId="93" applyFont="1" applyFill="1" applyBorder="1">
      <alignment/>
      <protection/>
    </xf>
    <xf numFmtId="0" fontId="12" fillId="24" borderId="24" xfId="93" applyFont="1" applyFill="1" applyBorder="1">
      <alignment/>
      <protection/>
    </xf>
    <xf numFmtId="0" fontId="12" fillId="24" borderId="24" xfId="91" applyFont="1" applyFill="1" applyBorder="1">
      <alignment/>
      <protection/>
    </xf>
    <xf numFmtId="0" fontId="12" fillId="24" borderId="0" xfId="91" applyFont="1" applyFill="1">
      <alignment/>
      <protection/>
    </xf>
    <xf numFmtId="0" fontId="11" fillId="24" borderId="0" xfId="91" applyFont="1" applyFill="1" applyAlignment="1">
      <alignment horizontal="center"/>
      <protection/>
    </xf>
    <xf numFmtId="0" fontId="12" fillId="24" borderId="0" xfId="91" applyFont="1" applyFill="1" applyAlignment="1">
      <alignment horizontal="center"/>
      <protection/>
    </xf>
    <xf numFmtId="0" fontId="11" fillId="24" borderId="52" xfId="93" applyFont="1" applyFill="1" applyBorder="1">
      <alignment/>
      <protection/>
    </xf>
    <xf numFmtId="0" fontId="32" fillId="0" borderId="13" xfId="99" applyFont="1" applyBorder="1" applyAlignment="1">
      <alignment horizontal="center"/>
      <protection/>
    </xf>
    <xf numFmtId="0" fontId="32" fillId="24" borderId="13" xfId="0" applyFont="1" applyFill="1" applyBorder="1" applyAlignment="1">
      <alignment vertical="center"/>
    </xf>
    <xf numFmtId="0" fontId="43" fillId="0" borderId="17" xfId="0" applyFont="1" applyBorder="1" applyAlignment="1">
      <alignment/>
    </xf>
    <xf numFmtId="0" fontId="43" fillId="0" borderId="54" xfId="99" applyFont="1" applyBorder="1" applyAlignment="1">
      <alignment horizontal="center"/>
      <protection/>
    </xf>
    <xf numFmtId="0" fontId="43" fillId="0" borderId="59" xfId="99" applyFont="1" applyBorder="1" applyAlignment="1">
      <alignment horizontal="center"/>
      <protection/>
    </xf>
    <xf numFmtId="0" fontId="43" fillId="0" borderId="56" xfId="99" applyFont="1" applyBorder="1" applyAlignment="1">
      <alignment horizontal="center"/>
      <protection/>
    </xf>
    <xf numFmtId="0" fontId="32" fillId="0" borderId="48" xfId="99" applyFont="1" applyBorder="1" applyAlignment="1">
      <alignment horizontal="center"/>
      <protection/>
    </xf>
    <xf numFmtId="0" fontId="43" fillId="0" borderId="11" xfId="99" applyFont="1" applyBorder="1" applyAlignment="1">
      <alignment horizontal="center"/>
      <protection/>
    </xf>
    <xf numFmtId="0" fontId="43" fillId="0" borderId="10" xfId="99" applyFont="1" applyBorder="1" applyAlignment="1">
      <alignment horizontal="center"/>
      <protection/>
    </xf>
    <xf numFmtId="0" fontId="43" fillId="0" borderId="17" xfId="99" applyFont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32" fillId="0" borderId="50" xfId="0" applyFont="1" applyBorder="1" applyAlignment="1">
      <alignment vertical="center" wrapText="1"/>
    </xf>
    <xf numFmtId="1" fontId="32" fillId="0" borderId="50" xfId="0" applyNumberFormat="1" applyFont="1" applyBorder="1" applyAlignment="1">
      <alignment horizontal="center" vertical="center" wrapText="1"/>
    </xf>
    <xf numFmtId="2" fontId="32" fillId="0" borderId="50" xfId="0" applyNumberFormat="1" applyFont="1" applyBorder="1" applyAlignment="1">
      <alignment horizontal="center" vertical="center" wrapText="1"/>
    </xf>
    <xf numFmtId="0" fontId="32" fillId="0" borderId="37" xfId="0" applyFont="1" applyBorder="1" applyAlignment="1">
      <alignment vertical="center" wrapText="1"/>
    </xf>
    <xf numFmtId="1" fontId="32" fillId="0" borderId="24" xfId="0" applyNumberFormat="1" applyFont="1" applyBorder="1" applyAlignment="1">
      <alignment horizontal="center" vertical="center" wrapText="1"/>
    </xf>
    <xf numFmtId="1" fontId="32" fillId="0" borderId="41" xfId="0" applyNumberFormat="1" applyFont="1" applyBorder="1" applyAlignment="1">
      <alignment horizontal="center" vertical="center" wrapText="1"/>
    </xf>
    <xf numFmtId="2" fontId="32" fillId="0" borderId="41" xfId="0" applyNumberFormat="1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/>
    </xf>
    <xf numFmtId="0" fontId="43" fillId="0" borderId="53" xfId="0" applyNumberFormat="1" applyFont="1" applyBorder="1" applyAlignment="1">
      <alignment horizontal="center"/>
    </xf>
    <xf numFmtId="2" fontId="43" fillId="0" borderId="21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2" xfId="0" applyNumberFormat="1" applyFont="1" applyBorder="1" applyAlignment="1">
      <alignment horizontal="center"/>
    </xf>
    <xf numFmtId="2" fontId="43" fillId="0" borderId="19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wrapText="1"/>
    </xf>
    <xf numFmtId="0" fontId="32" fillId="0" borderId="17" xfId="0" applyFont="1" applyFill="1" applyBorder="1" applyAlignment="1">
      <alignment wrapText="1"/>
    </xf>
    <xf numFmtId="0" fontId="43" fillId="0" borderId="16" xfId="0" applyFont="1" applyBorder="1" applyAlignment="1">
      <alignment horizontal="center"/>
    </xf>
    <xf numFmtId="2" fontId="43" fillId="0" borderId="20" xfId="0" applyNumberFormat="1" applyFont="1" applyBorder="1" applyAlignment="1">
      <alignment horizontal="center"/>
    </xf>
    <xf numFmtId="0" fontId="32" fillId="0" borderId="13" xfId="0" applyFont="1" applyFill="1" applyBorder="1" applyAlignment="1">
      <alignment wrapText="1"/>
    </xf>
    <xf numFmtId="0" fontId="32" fillId="0" borderId="7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26" xfId="0" applyFont="1" applyFill="1" applyBorder="1" applyAlignment="1">
      <alignment wrapText="1"/>
    </xf>
    <xf numFmtId="0" fontId="43" fillId="0" borderId="24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2" fontId="43" fillId="0" borderId="41" xfId="0" applyNumberFormat="1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43" xfId="0" applyNumberFormat="1" applyFont="1" applyBorder="1" applyAlignment="1">
      <alignment horizontal="center"/>
    </xf>
    <xf numFmtId="0" fontId="32" fillId="0" borderId="26" xfId="0" applyFont="1" applyBorder="1" applyAlignment="1">
      <alignment/>
    </xf>
    <xf numFmtId="0" fontId="43" fillId="0" borderId="24" xfId="0" applyFont="1" applyFill="1" applyBorder="1" applyAlignment="1">
      <alignment horizontal="center"/>
    </xf>
    <xf numFmtId="0" fontId="43" fillId="0" borderId="41" xfId="0" applyNumberFormat="1" applyFont="1" applyFill="1" applyBorder="1" applyAlignment="1">
      <alignment horizontal="center"/>
    </xf>
    <xf numFmtId="2" fontId="43" fillId="0" borderId="41" xfId="0" applyNumberFormat="1" applyFont="1" applyFill="1" applyBorder="1" applyAlignment="1">
      <alignment horizontal="center"/>
    </xf>
    <xf numFmtId="0" fontId="43" fillId="0" borderId="41" xfId="0" applyNumberFormat="1" applyFont="1" applyBorder="1" applyAlignment="1">
      <alignment horizontal="center"/>
    </xf>
    <xf numFmtId="0" fontId="43" fillId="0" borderId="10" xfId="99" applyFont="1" applyBorder="1">
      <alignment/>
      <protection/>
    </xf>
    <xf numFmtId="0" fontId="32" fillId="24" borderId="10" xfId="0" applyFont="1" applyFill="1" applyBorder="1" applyAlignment="1">
      <alignment wrapText="1"/>
    </xf>
    <xf numFmtId="0" fontId="32" fillId="0" borderId="18" xfId="0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2" fillId="0" borderId="13" xfId="0" applyFont="1" applyBorder="1" applyAlignment="1">
      <alignment vertical="center" wrapText="1"/>
    </xf>
    <xf numFmtId="1" fontId="32" fillId="0" borderId="13" xfId="0" applyNumberFormat="1" applyFont="1" applyBorder="1" applyAlignment="1">
      <alignment horizontal="center" vertical="center" wrapText="1"/>
    </xf>
    <xf numFmtId="2" fontId="32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wrapText="1"/>
    </xf>
    <xf numFmtId="0" fontId="43" fillId="0" borderId="73" xfId="0" applyFont="1" applyBorder="1" applyAlignment="1">
      <alignment horizontal="center"/>
    </xf>
    <xf numFmtId="0" fontId="43" fillId="0" borderId="74" xfId="0" applyNumberFormat="1" applyFont="1" applyBorder="1" applyAlignment="1">
      <alignment horizontal="center"/>
    </xf>
    <xf numFmtId="2" fontId="43" fillId="0" borderId="75" xfId="0" applyNumberFormat="1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43" fillId="0" borderId="76" xfId="0" applyFont="1" applyBorder="1" applyAlignment="1">
      <alignment horizontal="center"/>
    </xf>
    <xf numFmtId="0" fontId="32" fillId="0" borderId="10" xfId="0" applyFont="1" applyFill="1" applyBorder="1" applyAlignment="1">
      <alignment horizontal="left" wrapText="1"/>
    </xf>
    <xf numFmtId="2" fontId="43" fillId="0" borderId="47" xfId="0" applyNumberFormat="1" applyFont="1" applyBorder="1" applyAlignment="1">
      <alignment horizontal="center"/>
    </xf>
    <xf numFmtId="2" fontId="43" fillId="0" borderId="77" xfId="0" applyNumberFormat="1" applyFont="1" applyBorder="1" applyAlignment="1">
      <alignment horizontal="center"/>
    </xf>
    <xf numFmtId="0" fontId="32" fillId="0" borderId="13" xfId="99" applyFont="1" applyBorder="1">
      <alignment/>
      <protection/>
    </xf>
    <xf numFmtId="0" fontId="43" fillId="0" borderId="46" xfId="99" applyFont="1" applyBorder="1" applyAlignment="1">
      <alignment horizontal="center"/>
      <protection/>
    </xf>
    <xf numFmtId="0" fontId="43" fillId="0" borderId="78" xfId="99" applyFont="1" applyBorder="1" applyAlignment="1">
      <alignment horizontal="center"/>
      <protection/>
    </xf>
    <xf numFmtId="2" fontId="43" fillId="0" borderId="79" xfId="0" applyNumberFormat="1" applyFont="1" applyBorder="1" applyAlignment="1">
      <alignment horizontal="center"/>
    </xf>
    <xf numFmtId="0" fontId="43" fillId="0" borderId="80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0" fontId="43" fillId="0" borderId="79" xfId="0" applyFont="1" applyBorder="1" applyAlignment="1">
      <alignment horizontal="center"/>
    </xf>
    <xf numFmtId="0" fontId="43" fillId="0" borderId="67" xfId="99" applyFont="1" applyBorder="1">
      <alignment/>
      <protection/>
    </xf>
    <xf numFmtId="0" fontId="43" fillId="0" borderId="60" xfId="99" applyFont="1" applyBorder="1">
      <alignment/>
      <protection/>
    </xf>
    <xf numFmtId="0" fontId="32" fillId="0" borderId="60" xfId="0" applyFont="1" applyFill="1" applyBorder="1" applyAlignment="1">
      <alignment/>
    </xf>
    <xf numFmtId="0" fontId="43" fillId="0" borderId="61" xfId="99" applyFont="1" applyBorder="1">
      <alignment/>
      <protection/>
    </xf>
    <xf numFmtId="0" fontId="32" fillId="0" borderId="26" xfId="99" applyFont="1" applyBorder="1">
      <alignment/>
      <protection/>
    </xf>
    <xf numFmtId="0" fontId="43" fillId="0" borderId="37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2" fontId="43" fillId="0" borderId="40" xfId="0" applyNumberFormat="1" applyFont="1" applyBorder="1" applyAlignment="1">
      <alignment horizontal="center"/>
    </xf>
    <xf numFmtId="0" fontId="43" fillId="0" borderId="58" xfId="99" applyFont="1" applyBorder="1">
      <alignment/>
      <protection/>
    </xf>
    <xf numFmtId="2" fontId="43" fillId="0" borderId="81" xfId="0" applyNumberFormat="1" applyFont="1" applyBorder="1" applyAlignment="1">
      <alignment horizontal="center"/>
    </xf>
    <xf numFmtId="0" fontId="32" fillId="0" borderId="82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2" fontId="43" fillId="0" borderId="28" xfId="0" applyNumberFormat="1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32" fillId="0" borderId="60" xfId="0" applyFont="1" applyFill="1" applyBorder="1" applyAlignment="1">
      <alignment wrapText="1"/>
    </xf>
    <xf numFmtId="2" fontId="32" fillId="0" borderId="13" xfId="0" applyNumberFormat="1" applyFont="1" applyBorder="1" applyAlignment="1">
      <alignment horizontal="center"/>
    </xf>
    <xf numFmtId="0" fontId="43" fillId="0" borderId="0" xfId="0" applyFont="1" applyAlignment="1">
      <alignment vertical="center" wrapText="1"/>
    </xf>
    <xf numFmtId="2" fontId="8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/>
    </xf>
    <xf numFmtId="0" fontId="8" fillId="0" borderId="0" xfId="0" applyFont="1" applyAlignment="1">
      <alignment vertical="center" wrapText="1"/>
    </xf>
    <xf numFmtId="1" fontId="32" fillId="0" borderId="37" xfId="0" applyNumberFormat="1" applyFont="1" applyBorder="1" applyAlignment="1">
      <alignment horizontal="center" vertical="center" wrapText="1"/>
    </xf>
    <xf numFmtId="1" fontId="32" fillId="0" borderId="40" xfId="0" applyNumberFormat="1" applyFont="1" applyBorder="1" applyAlignment="1">
      <alignment horizontal="center" vertical="center" wrapText="1"/>
    </xf>
    <xf numFmtId="2" fontId="32" fillId="0" borderId="40" xfId="0" applyNumberFormat="1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43" fillId="0" borderId="58" xfId="0" applyFont="1" applyBorder="1" applyAlignment="1">
      <alignment/>
    </xf>
    <xf numFmtId="0" fontId="43" fillId="0" borderId="53" xfId="0" applyFont="1" applyBorder="1" applyAlignment="1">
      <alignment horizontal="center" vertical="center" wrapText="1"/>
    </xf>
    <xf numFmtId="0" fontId="43" fillId="0" borderId="26" xfId="0" applyFont="1" applyBorder="1" applyAlignment="1">
      <alignment/>
    </xf>
    <xf numFmtId="0" fontId="43" fillId="0" borderId="14" xfId="0" applyFont="1" applyBorder="1" applyAlignment="1" applyProtection="1">
      <alignment horizontal="center"/>
      <protection locked="0"/>
    </xf>
    <xf numFmtId="0" fontId="43" fillId="0" borderId="47" xfId="0" applyFont="1" applyBorder="1" applyAlignment="1">
      <alignment horizontal="center"/>
    </xf>
    <xf numFmtId="0" fontId="43" fillId="0" borderId="68" xfId="0" applyFont="1" applyBorder="1" applyAlignment="1">
      <alignment/>
    </xf>
    <xf numFmtId="0" fontId="43" fillId="0" borderId="43" xfId="0" applyFont="1" applyBorder="1" applyAlignment="1">
      <alignment horizontal="center" vertical="center" wrapText="1"/>
    </xf>
    <xf numFmtId="0" fontId="32" fillId="0" borderId="24" xfId="0" applyFont="1" applyBorder="1" applyAlignment="1">
      <alignment/>
    </xf>
    <xf numFmtId="0" fontId="43" fillId="0" borderId="41" xfId="0" applyFont="1" applyBorder="1" applyAlignment="1">
      <alignment horizontal="center" vertical="center" wrapText="1"/>
    </xf>
    <xf numFmtId="0" fontId="43" fillId="0" borderId="60" xfId="0" applyFont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61" xfId="0" applyFont="1" applyBorder="1" applyAlignment="1">
      <alignment/>
    </xf>
    <xf numFmtId="0" fontId="43" fillId="0" borderId="67" xfId="0" applyFont="1" applyBorder="1" applyAlignment="1">
      <alignment/>
    </xf>
    <xf numFmtId="0" fontId="43" fillId="24" borderId="60" xfId="0" applyFont="1" applyFill="1" applyBorder="1" applyAlignment="1">
      <alignment vertical="center" wrapText="1"/>
    </xf>
    <xf numFmtId="0" fontId="43" fillId="24" borderId="68" xfId="0" applyFont="1" applyFill="1" applyBorder="1" applyAlignment="1">
      <alignment vertical="center" wrapText="1"/>
    </xf>
    <xf numFmtId="0" fontId="43" fillId="0" borderId="83" xfId="0" applyFont="1" applyBorder="1" applyAlignment="1">
      <alignment horizontal="center"/>
    </xf>
    <xf numFmtId="0" fontId="43" fillId="0" borderId="63" xfId="0" applyFont="1" applyBorder="1" applyAlignment="1">
      <alignment horizontal="center" vertical="center" wrapText="1"/>
    </xf>
    <xf numFmtId="2" fontId="43" fillId="0" borderId="71" xfId="0" applyNumberFormat="1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32" fillId="24" borderId="60" xfId="0" applyFont="1" applyFill="1" applyBorder="1" applyAlignment="1">
      <alignment wrapText="1"/>
    </xf>
    <xf numFmtId="0" fontId="43" fillId="0" borderId="0" xfId="0" applyFont="1" applyBorder="1" applyAlignment="1">
      <alignment horizontal="center"/>
    </xf>
    <xf numFmtId="0" fontId="32" fillId="0" borderId="42" xfId="0" applyFont="1" applyBorder="1" applyAlignment="1">
      <alignment/>
    </xf>
    <xf numFmtId="0" fontId="32" fillId="24" borderId="24" xfId="0" applyFont="1" applyFill="1" applyBorder="1" applyAlignment="1">
      <alignment vertical="center" wrapText="1"/>
    </xf>
    <xf numFmtId="1" fontId="32" fillId="24" borderId="13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37" xfId="0" applyFont="1" applyBorder="1" applyAlignment="1">
      <alignment/>
    </xf>
    <xf numFmtId="0" fontId="43" fillId="0" borderId="40" xfId="0" applyFont="1" applyBorder="1" applyAlignment="1">
      <alignment horizontal="center" vertical="center" wrapText="1"/>
    </xf>
    <xf numFmtId="0" fontId="43" fillId="0" borderId="85" xfId="0" applyFont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/>
    </xf>
    <xf numFmtId="0" fontId="43" fillId="0" borderId="86" xfId="0" applyFont="1" applyBorder="1" applyAlignment="1">
      <alignment horizontal="center"/>
    </xf>
    <xf numFmtId="1" fontId="32" fillId="24" borderId="42" xfId="0" applyNumberFormat="1" applyFont="1" applyFill="1" applyBorder="1" applyAlignment="1">
      <alignment horizontal="center" vertical="center" wrapText="1"/>
    </xf>
    <xf numFmtId="2" fontId="32" fillId="0" borderId="42" xfId="0" applyNumberFormat="1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11" fillId="0" borderId="67" xfId="88" applyFont="1" applyFill="1" applyBorder="1">
      <alignment/>
      <protection/>
    </xf>
    <xf numFmtId="0" fontId="41" fillId="24" borderId="60" xfId="93" applyFont="1" applyFill="1" applyBorder="1">
      <alignment/>
      <protection/>
    </xf>
    <xf numFmtId="0" fontId="11" fillId="24" borderId="60" xfId="91" applyFont="1" applyFill="1" applyBorder="1">
      <alignment/>
      <protection/>
    </xf>
    <xf numFmtId="0" fontId="41" fillId="24" borderId="60" xfId="91" applyFont="1" applyFill="1" applyBorder="1">
      <alignment/>
      <protection/>
    </xf>
    <xf numFmtId="0" fontId="12" fillId="24" borderId="60" xfId="91" applyFont="1" applyFill="1" applyBorder="1">
      <alignment/>
      <protection/>
    </xf>
    <xf numFmtId="0" fontId="11" fillId="0" borderId="60" xfId="88" applyFont="1" applyFill="1" applyBorder="1">
      <alignment/>
      <protection/>
    </xf>
    <xf numFmtId="0" fontId="41" fillId="24" borderId="61" xfId="93" applyFont="1" applyFill="1" applyBorder="1">
      <alignment/>
      <protection/>
    </xf>
    <xf numFmtId="0" fontId="44" fillId="24" borderId="26" xfId="91" applyFont="1" applyFill="1" applyBorder="1" applyAlignment="1">
      <alignment horizontal="center"/>
      <protection/>
    </xf>
    <xf numFmtId="0" fontId="44" fillId="24" borderId="0" xfId="91" applyFont="1" applyFill="1" applyBorder="1" applyAlignment="1">
      <alignment horizontal="center"/>
      <protection/>
    </xf>
    <xf numFmtId="0" fontId="12" fillId="0" borderId="81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1" fillId="24" borderId="58" xfId="88" applyFont="1" applyFill="1" applyBorder="1">
      <alignment/>
      <protection/>
    </xf>
    <xf numFmtId="0" fontId="11" fillId="24" borderId="60" xfId="88" applyFont="1" applyFill="1" applyBorder="1">
      <alignment/>
      <protection/>
    </xf>
    <xf numFmtId="0" fontId="11" fillId="24" borderId="61" xfId="88" applyFont="1" applyFill="1" applyBorder="1">
      <alignment/>
      <protection/>
    </xf>
    <xf numFmtId="0" fontId="5" fillId="24" borderId="67" xfId="0" applyFont="1" applyFill="1" applyBorder="1" applyAlignment="1">
      <alignment horizontal="left" wrapText="1"/>
    </xf>
    <xf numFmtId="0" fontId="26" fillId="0" borderId="60" xfId="0" applyFont="1" applyFill="1" applyBorder="1" applyAlignment="1">
      <alignment wrapText="1"/>
    </xf>
    <xf numFmtId="0" fontId="41" fillId="24" borderId="60" xfId="88" applyFont="1" applyFill="1" applyBorder="1">
      <alignment/>
      <protection/>
    </xf>
    <xf numFmtId="0" fontId="41" fillId="24" borderId="61" xfId="91" applyFont="1" applyFill="1" applyBorder="1">
      <alignment/>
      <protection/>
    </xf>
    <xf numFmtId="0" fontId="44" fillId="24" borderId="85" xfId="91" applyFont="1" applyFill="1" applyBorder="1" applyAlignment="1">
      <alignment horizontal="center"/>
      <protection/>
    </xf>
    <xf numFmtId="0" fontId="12" fillId="0" borderId="8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24" borderId="67" xfId="88" applyFont="1" applyFill="1" applyBorder="1">
      <alignment/>
      <protection/>
    </xf>
    <xf numFmtId="0" fontId="11" fillId="24" borderId="68" xfId="88" applyFont="1" applyFill="1" applyBorder="1">
      <alignment/>
      <protection/>
    </xf>
    <xf numFmtId="0" fontId="11" fillId="24" borderId="67" xfId="93" applyFont="1" applyFill="1" applyBorder="1">
      <alignment/>
      <protection/>
    </xf>
    <xf numFmtId="0" fontId="11" fillId="24" borderId="60" xfId="93" applyFont="1" applyFill="1" applyBorder="1">
      <alignment/>
      <protection/>
    </xf>
    <xf numFmtId="0" fontId="11" fillId="24" borderId="68" xfId="93" applyFont="1" applyFill="1" applyBorder="1">
      <alignment/>
      <protection/>
    </xf>
    <xf numFmtId="0" fontId="11" fillId="24" borderId="68" xfId="91" applyFont="1" applyFill="1" applyBorder="1">
      <alignment/>
      <protection/>
    </xf>
    <xf numFmtId="0" fontId="12" fillId="24" borderId="37" xfId="91" applyFont="1" applyFill="1" applyBorder="1" applyAlignment="1">
      <alignment horizontal="center"/>
      <protection/>
    </xf>
    <xf numFmtId="0" fontId="12" fillId="24" borderId="40" xfId="91" applyFont="1" applyFill="1" applyBorder="1" applyAlignment="1">
      <alignment horizontal="center"/>
      <protection/>
    </xf>
    <xf numFmtId="0" fontId="12" fillId="24" borderId="49" xfId="91" applyFont="1" applyFill="1" applyBorder="1" applyAlignment="1">
      <alignment horizontal="center"/>
      <protection/>
    </xf>
    <xf numFmtId="0" fontId="11" fillId="24" borderId="58" xfId="93" applyFont="1" applyFill="1" applyBorder="1">
      <alignment/>
      <protection/>
    </xf>
    <xf numFmtId="0" fontId="11" fillId="24" borderId="61" xfId="93" applyFont="1" applyFill="1" applyBorder="1">
      <alignment/>
      <protection/>
    </xf>
    <xf numFmtId="0" fontId="11" fillId="0" borderId="3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41" fillId="24" borderId="58" xfId="91" applyFont="1" applyFill="1" applyBorder="1" applyAlignment="1">
      <alignment horizontal="left"/>
      <protection/>
    </xf>
    <xf numFmtId="0" fontId="41" fillId="0" borderId="60" xfId="0" applyFont="1" applyBorder="1" applyAlignment="1">
      <alignment/>
    </xf>
    <xf numFmtId="0" fontId="41" fillId="24" borderId="68" xfId="91" applyFont="1" applyFill="1" applyBorder="1" applyAlignment="1">
      <alignment horizontal="left"/>
      <protection/>
    </xf>
    <xf numFmtId="0" fontId="11" fillId="24" borderId="37" xfId="91" applyFont="1" applyFill="1" applyBorder="1" applyAlignment="1">
      <alignment horizontal="center"/>
      <protection/>
    </xf>
    <xf numFmtId="0" fontId="11" fillId="24" borderId="40" xfId="91" applyFont="1" applyFill="1" applyBorder="1" applyAlignment="1">
      <alignment horizontal="center"/>
      <protection/>
    </xf>
    <xf numFmtId="0" fontId="11" fillId="24" borderId="49" xfId="91" applyFont="1" applyFill="1" applyBorder="1" applyAlignment="1">
      <alignment horizontal="center"/>
      <protection/>
    </xf>
    <xf numFmtId="0" fontId="11" fillId="0" borderId="58" xfId="89" applyFont="1" applyFill="1" applyBorder="1">
      <alignment/>
      <protection/>
    </xf>
    <xf numFmtId="0" fontId="41" fillId="24" borderId="60" xfId="94" applyFont="1" applyFill="1" applyBorder="1">
      <alignment/>
      <protection/>
    </xf>
    <xf numFmtId="0" fontId="11" fillId="24" borderId="60" xfId="92" applyFont="1" applyFill="1" applyBorder="1">
      <alignment/>
      <protection/>
    </xf>
    <xf numFmtId="0" fontId="41" fillId="24" borderId="60" xfId="92" applyFont="1" applyFill="1" applyBorder="1">
      <alignment/>
      <protection/>
    </xf>
    <xf numFmtId="0" fontId="12" fillId="24" borderId="60" xfId="92" applyFont="1" applyFill="1" applyBorder="1">
      <alignment/>
      <protection/>
    </xf>
    <xf numFmtId="0" fontId="11" fillId="0" borderId="60" xfId="89" applyFont="1" applyFill="1" applyBorder="1">
      <alignment/>
      <protection/>
    </xf>
    <xf numFmtId="0" fontId="41" fillId="24" borderId="61" xfId="94" applyFont="1" applyFill="1" applyBorder="1">
      <alignment/>
      <protection/>
    </xf>
    <xf numFmtId="0" fontId="11" fillId="24" borderId="58" xfId="89" applyFont="1" applyFill="1" applyBorder="1">
      <alignment/>
      <protection/>
    </xf>
    <xf numFmtId="0" fontId="11" fillId="24" borderId="60" xfId="89" applyFont="1" applyFill="1" applyBorder="1">
      <alignment/>
      <protection/>
    </xf>
    <xf numFmtId="0" fontId="11" fillId="24" borderId="61" xfId="89" applyFont="1" applyFill="1" applyBorder="1">
      <alignment/>
      <protection/>
    </xf>
    <xf numFmtId="0" fontId="5" fillId="24" borderId="58" xfId="0" applyFont="1" applyFill="1" applyBorder="1" applyAlignment="1">
      <alignment horizontal="left" wrapText="1"/>
    </xf>
    <xf numFmtId="0" fontId="41" fillId="24" borderId="60" xfId="89" applyFont="1" applyFill="1" applyBorder="1">
      <alignment/>
      <protection/>
    </xf>
    <xf numFmtId="0" fontId="41" fillId="24" borderId="61" xfId="92" applyFont="1" applyFill="1" applyBorder="1">
      <alignment/>
      <protection/>
    </xf>
    <xf numFmtId="0" fontId="11" fillId="24" borderId="58" xfId="94" applyFont="1" applyFill="1" applyBorder="1">
      <alignment/>
      <protection/>
    </xf>
    <xf numFmtId="0" fontId="11" fillId="24" borderId="60" xfId="94" applyFont="1" applyFill="1" applyBorder="1">
      <alignment/>
      <protection/>
    </xf>
    <xf numFmtId="0" fontId="11" fillId="24" borderId="61" xfId="94" applyFont="1" applyFill="1" applyBorder="1">
      <alignment/>
      <protection/>
    </xf>
    <xf numFmtId="0" fontId="41" fillId="24" borderId="58" xfId="92" applyFont="1" applyFill="1" applyBorder="1" applyAlignment="1">
      <alignment horizontal="left"/>
      <protection/>
    </xf>
    <xf numFmtId="0" fontId="41" fillId="24" borderId="68" xfId="92" applyFont="1" applyFill="1" applyBorder="1" applyAlignment="1">
      <alignment horizontal="left"/>
      <protection/>
    </xf>
    <xf numFmtId="0" fontId="11" fillId="24" borderId="68" xfId="94" applyFont="1" applyFill="1" applyBorder="1">
      <alignment/>
      <protection/>
    </xf>
    <xf numFmtId="0" fontId="11" fillId="24" borderId="37" xfId="92" applyFont="1" applyFill="1" applyBorder="1">
      <alignment/>
      <protection/>
    </xf>
    <xf numFmtId="0" fontId="11" fillId="24" borderId="40" xfId="92" applyFont="1" applyFill="1" applyBorder="1">
      <alignment/>
      <protection/>
    </xf>
    <xf numFmtId="0" fontId="11" fillId="24" borderId="49" xfId="92" applyFont="1" applyFill="1" applyBorder="1">
      <alignment/>
      <protection/>
    </xf>
    <xf numFmtId="0" fontId="11" fillId="24" borderId="14" xfId="92" applyFont="1" applyFill="1" applyBorder="1">
      <alignment/>
      <protection/>
    </xf>
    <xf numFmtId="2" fontId="43" fillId="0" borderId="76" xfId="0" applyNumberFormat="1" applyFont="1" applyBorder="1" applyAlignment="1">
      <alignment horizontal="center"/>
    </xf>
    <xf numFmtId="0" fontId="43" fillId="0" borderId="63" xfId="0" applyNumberFormat="1" applyFont="1" applyBorder="1" applyAlignment="1">
      <alignment horizontal="center"/>
    </xf>
    <xf numFmtId="2" fontId="43" fillId="0" borderId="84" xfId="0" applyNumberFormat="1" applyFont="1" applyBorder="1" applyAlignment="1">
      <alignment horizontal="center"/>
    </xf>
    <xf numFmtId="2" fontId="32" fillId="0" borderId="72" xfId="0" applyNumberFormat="1" applyFont="1" applyBorder="1" applyAlignment="1">
      <alignment horizontal="center"/>
    </xf>
    <xf numFmtId="0" fontId="43" fillId="24" borderId="10" xfId="0" applyFont="1" applyFill="1" applyBorder="1" applyAlignment="1">
      <alignment vertical="center" wrapText="1"/>
    </xf>
    <xf numFmtId="0" fontId="43" fillId="24" borderId="39" xfId="0" applyFont="1" applyFill="1" applyBorder="1" applyAlignment="1">
      <alignment vertical="center" wrapText="1"/>
    </xf>
    <xf numFmtId="0" fontId="43" fillId="0" borderId="51" xfId="0" applyFont="1" applyBorder="1" applyAlignment="1">
      <alignment/>
    </xf>
    <xf numFmtId="0" fontId="32" fillId="24" borderId="13" xfId="0" applyFont="1" applyFill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32" fillId="24" borderId="13" xfId="0" applyNumberFormat="1" applyFont="1" applyFill="1" applyBorder="1" applyAlignment="1">
      <alignment horizontal="center" vertical="center" wrapText="1"/>
    </xf>
    <xf numFmtId="0" fontId="8" fillId="0" borderId="73" xfId="0" applyFont="1" applyBorder="1" applyAlignment="1">
      <alignment horizontal="center"/>
    </xf>
    <xf numFmtId="0" fontId="8" fillId="0" borderId="74" xfId="0" applyNumberFormat="1" applyFont="1" applyBorder="1" applyAlignment="1">
      <alignment horizontal="center"/>
    </xf>
    <xf numFmtId="2" fontId="8" fillId="0" borderId="76" xfId="0" applyNumberFormat="1" applyFont="1" applyBorder="1" applyAlignment="1">
      <alignment horizontal="center"/>
    </xf>
    <xf numFmtId="0" fontId="61" fillId="0" borderId="73" xfId="0" applyFont="1" applyBorder="1" applyAlignment="1">
      <alignment horizontal="center"/>
    </xf>
    <xf numFmtId="0" fontId="61" fillId="0" borderId="74" xfId="0" applyFont="1" applyBorder="1" applyAlignment="1">
      <alignment horizontal="center"/>
    </xf>
    <xf numFmtId="0" fontId="61" fillId="0" borderId="7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2" fontId="8" fillId="0" borderId="59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2" fontId="8" fillId="0" borderId="56" xfId="0" applyNumberFormat="1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43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1" fillId="0" borderId="48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32" fillId="0" borderId="37" xfId="0" applyFont="1" applyFill="1" applyBorder="1" applyAlignment="1">
      <alignment wrapText="1"/>
    </xf>
    <xf numFmtId="0" fontId="61" fillId="0" borderId="15" xfId="0" applyFont="1" applyBorder="1" applyAlignment="1">
      <alignment horizontal="center"/>
    </xf>
    <xf numFmtId="0" fontId="61" fillId="0" borderId="53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43" fillId="0" borderId="51" xfId="99" applyFont="1" applyBorder="1">
      <alignment/>
      <protection/>
    </xf>
    <xf numFmtId="0" fontId="32" fillId="0" borderId="10" xfId="0" applyFont="1" applyFill="1" applyBorder="1" applyAlignment="1">
      <alignment/>
    </xf>
    <xf numFmtId="0" fontId="43" fillId="0" borderId="17" xfId="99" applyFont="1" applyBorder="1">
      <alignment/>
      <protection/>
    </xf>
    <xf numFmtId="0" fontId="43" fillId="0" borderId="11" xfId="99" applyFont="1" applyBorder="1">
      <alignment/>
      <protection/>
    </xf>
    <xf numFmtId="2" fontId="8" fillId="0" borderId="87" xfId="0" applyNumberFormat="1" applyFont="1" applyBorder="1" applyAlignment="1">
      <alignment horizontal="center"/>
    </xf>
    <xf numFmtId="0" fontId="32" fillId="0" borderId="24" xfId="99" applyFont="1" applyBorder="1">
      <alignment/>
      <protection/>
    </xf>
    <xf numFmtId="0" fontId="32" fillId="0" borderId="42" xfId="0" applyFont="1" applyBorder="1" applyAlignment="1">
      <alignment vertical="center" wrapText="1"/>
    </xf>
    <xf numFmtId="0" fontId="70" fillId="0" borderId="13" xfId="0" applyFont="1" applyBorder="1" applyAlignment="1">
      <alignment horizontal="center"/>
    </xf>
    <xf numFmtId="0" fontId="70" fillId="0" borderId="48" xfId="0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0" xfId="0" applyNumberFormat="1" applyFont="1" applyBorder="1" applyAlignment="1">
      <alignment horizontal="center"/>
    </xf>
    <xf numFmtId="2" fontId="32" fillId="0" borderId="49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2" fillId="0" borderId="48" xfId="0" applyNumberFormat="1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70" fillId="0" borderId="40" xfId="0" applyFont="1" applyBorder="1" applyAlignment="1">
      <alignment horizontal="center"/>
    </xf>
    <xf numFmtId="0" fontId="70" fillId="0" borderId="41" xfId="0" applyFont="1" applyBorder="1" applyAlignment="1">
      <alignment horizontal="center"/>
    </xf>
    <xf numFmtId="0" fontId="32" fillId="0" borderId="13" xfId="0" applyNumberFormat="1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8" fillId="0" borderId="75" xfId="0" applyNumberFormat="1" applyFont="1" applyBorder="1" applyAlignment="1">
      <alignment horizontal="center"/>
    </xf>
    <xf numFmtId="2" fontId="8" fillId="0" borderId="47" xfId="0" applyNumberFormat="1" applyFont="1" applyBorder="1" applyAlignment="1">
      <alignment horizontal="center"/>
    </xf>
    <xf numFmtId="2" fontId="8" fillId="0" borderId="77" xfId="0" applyNumberFormat="1" applyFont="1" applyBorder="1" applyAlignment="1">
      <alignment horizontal="center"/>
    </xf>
    <xf numFmtId="0" fontId="32" fillId="24" borderId="13" xfId="86" applyFont="1" applyFill="1" applyBorder="1" applyAlignment="1">
      <alignment horizontal="center"/>
      <protection/>
    </xf>
    <xf numFmtId="0" fontId="32" fillId="24" borderId="13" xfId="86" applyFont="1" applyFill="1" applyBorder="1" applyAlignment="1">
      <alignment horizontal="center" wrapText="1"/>
      <protection/>
    </xf>
    <xf numFmtId="0" fontId="32" fillId="0" borderId="13" xfId="86" applyFont="1" applyBorder="1">
      <alignment/>
      <protection/>
    </xf>
    <xf numFmtId="0" fontId="43" fillId="24" borderId="10" xfId="86" applyFont="1" applyFill="1" applyBorder="1">
      <alignment/>
      <protection/>
    </xf>
    <xf numFmtId="0" fontId="32" fillId="24" borderId="13" xfId="86" applyFont="1" applyFill="1" applyBorder="1">
      <alignment/>
      <protection/>
    </xf>
    <xf numFmtId="0" fontId="32" fillId="0" borderId="52" xfId="0" applyFont="1" applyBorder="1" applyAlignment="1">
      <alignment horizontal="center"/>
    </xf>
    <xf numFmtId="0" fontId="43" fillId="24" borderId="11" xfId="86" applyFont="1" applyFill="1" applyBorder="1">
      <alignment/>
      <protection/>
    </xf>
    <xf numFmtId="0" fontId="43" fillId="24" borderId="39" xfId="86" applyFont="1" applyFill="1" applyBorder="1">
      <alignment/>
      <protection/>
    </xf>
    <xf numFmtId="0" fontId="43" fillId="24" borderId="51" xfId="86" applyFont="1" applyFill="1" applyBorder="1">
      <alignment/>
      <protection/>
    </xf>
    <xf numFmtId="0" fontId="43" fillId="24" borderId="17" xfId="86" applyFont="1" applyFill="1" applyBorder="1">
      <alignment/>
      <protection/>
    </xf>
    <xf numFmtId="0" fontId="43" fillId="0" borderId="11" xfId="97" applyFont="1" applyBorder="1" applyAlignment="1">
      <alignment horizontal="left"/>
      <protection/>
    </xf>
    <xf numFmtId="0" fontId="43" fillId="0" borderId="51" xfId="97" applyFont="1" applyBorder="1" applyAlignment="1">
      <alignment horizontal="left"/>
      <protection/>
    </xf>
    <xf numFmtId="0" fontId="43" fillId="0" borderId="42" xfId="97" applyFont="1" applyBorder="1" applyAlignment="1">
      <alignment horizontal="left"/>
      <protection/>
    </xf>
    <xf numFmtId="0" fontId="32" fillId="0" borderId="13" xfId="97" applyFont="1" applyFill="1" applyBorder="1" applyAlignment="1">
      <alignment horizontal="left"/>
      <protection/>
    </xf>
    <xf numFmtId="0" fontId="43" fillId="0" borderId="11" xfId="99" applyFont="1" applyBorder="1" applyAlignment="1">
      <alignment horizontal="left"/>
      <protection/>
    </xf>
    <xf numFmtId="0" fontId="43" fillId="0" borderId="51" xfId="99" applyFont="1" applyBorder="1" applyAlignment="1">
      <alignment horizontal="left"/>
      <protection/>
    </xf>
    <xf numFmtId="0" fontId="43" fillId="0" borderId="10" xfId="99" applyFont="1" applyBorder="1" applyAlignment="1">
      <alignment horizontal="left"/>
      <protection/>
    </xf>
    <xf numFmtId="0" fontId="32" fillId="0" borderId="10" xfId="97" applyFont="1" applyBorder="1" applyAlignment="1">
      <alignment horizontal="left" wrapText="1"/>
      <protection/>
    </xf>
    <xf numFmtId="0" fontId="43" fillId="0" borderId="12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32" fillId="0" borderId="13" xfId="99" applyFont="1" applyFill="1" applyBorder="1" applyAlignment="1">
      <alignment horizontal="left"/>
      <protection/>
    </xf>
    <xf numFmtId="0" fontId="32" fillId="24" borderId="50" xfId="86" applyFont="1" applyFill="1" applyBorder="1">
      <alignment/>
      <protection/>
    </xf>
    <xf numFmtId="0" fontId="43" fillId="0" borderId="13" xfId="86" applyFont="1" applyBorder="1">
      <alignment/>
      <protection/>
    </xf>
    <xf numFmtId="0" fontId="43" fillId="24" borderId="13" xfId="86" applyFont="1" applyFill="1" applyBorder="1">
      <alignment/>
      <protection/>
    </xf>
    <xf numFmtId="0" fontId="43" fillId="24" borderId="42" xfId="86" applyFont="1" applyFill="1" applyBorder="1">
      <alignment/>
      <protection/>
    </xf>
    <xf numFmtId="0" fontId="32" fillId="24" borderId="42" xfId="86" applyFont="1" applyFill="1" applyBorder="1">
      <alignment/>
      <protection/>
    </xf>
    <xf numFmtId="0" fontId="32" fillId="0" borderId="18" xfId="86" applyFont="1" applyBorder="1" applyAlignment="1">
      <alignment horizontal="center"/>
      <protection/>
    </xf>
    <xf numFmtId="0" fontId="32" fillId="0" borderId="24" xfId="86" applyFont="1" applyFill="1" applyBorder="1">
      <alignment/>
      <protection/>
    </xf>
    <xf numFmtId="0" fontId="43" fillId="24" borderId="37" xfId="86" applyFont="1" applyFill="1" applyBorder="1">
      <alignment/>
      <protection/>
    </xf>
    <xf numFmtId="0" fontId="43" fillId="24" borderId="60" xfId="86" applyFont="1" applyFill="1" applyBorder="1">
      <alignment/>
      <protection/>
    </xf>
    <xf numFmtId="0" fontId="43" fillId="24" borderId="38" xfId="86" applyFont="1" applyFill="1" applyBorder="1">
      <alignment/>
      <protection/>
    </xf>
    <xf numFmtId="0" fontId="32" fillId="24" borderId="13" xfId="86" applyFont="1" applyFill="1" applyBorder="1" applyAlignment="1">
      <alignment vertical="center"/>
      <protection/>
    </xf>
    <xf numFmtId="0" fontId="32" fillId="24" borderId="40" xfId="86" applyFont="1" applyFill="1" applyBorder="1" applyAlignment="1">
      <alignment horizontal="center"/>
      <protection/>
    </xf>
    <xf numFmtId="0" fontId="32" fillId="24" borderId="49" xfId="86" applyFont="1" applyFill="1" applyBorder="1" applyAlignment="1">
      <alignment horizontal="center"/>
      <protection/>
    </xf>
    <xf numFmtId="0" fontId="43" fillId="0" borderId="0" xfId="86" applyFont="1" applyAlignment="1">
      <alignment horizontal="center"/>
      <protection/>
    </xf>
    <xf numFmtId="0" fontId="32" fillId="0" borderId="13" xfId="86" applyFont="1" applyBorder="1" applyAlignment="1">
      <alignment horizontal="center"/>
      <protection/>
    </xf>
    <xf numFmtId="0" fontId="32" fillId="24" borderId="13" xfId="89" applyFont="1" applyFill="1" applyBorder="1" applyAlignment="1">
      <alignment horizontal="center"/>
      <protection/>
    </xf>
    <xf numFmtId="0" fontId="32" fillId="24" borderId="13" xfId="89" applyFont="1" applyFill="1" applyBorder="1" applyAlignment="1">
      <alignment horizontal="center" wrapText="1"/>
      <protection/>
    </xf>
    <xf numFmtId="0" fontId="32" fillId="0" borderId="13" xfId="89" applyFont="1" applyBorder="1">
      <alignment/>
      <protection/>
    </xf>
    <xf numFmtId="0" fontId="32" fillId="24" borderId="40" xfId="89" applyFont="1" applyFill="1" applyBorder="1" applyAlignment="1">
      <alignment horizontal="center"/>
      <protection/>
    </xf>
    <xf numFmtId="0" fontId="32" fillId="24" borderId="49" xfId="89" applyFont="1" applyFill="1" applyBorder="1" applyAlignment="1">
      <alignment horizontal="center"/>
      <protection/>
    </xf>
    <xf numFmtId="0" fontId="43" fillId="24" borderId="50" xfId="89" applyFont="1" applyFill="1" applyBorder="1">
      <alignment/>
      <protection/>
    </xf>
    <xf numFmtId="0" fontId="43" fillId="24" borderId="10" xfId="89" applyFont="1" applyFill="1" applyBorder="1">
      <alignment/>
      <protection/>
    </xf>
    <xf numFmtId="0" fontId="43" fillId="24" borderId="42" xfId="89" applyFont="1" applyFill="1" applyBorder="1">
      <alignment/>
      <protection/>
    </xf>
    <xf numFmtId="0" fontId="32" fillId="24" borderId="13" xfId="89" applyFont="1" applyFill="1" applyBorder="1">
      <alignment/>
      <protection/>
    </xf>
    <xf numFmtId="0" fontId="43" fillId="24" borderId="11" xfId="89" applyFont="1" applyFill="1" applyBorder="1">
      <alignment/>
      <protection/>
    </xf>
    <xf numFmtId="0" fontId="43" fillId="24" borderId="39" xfId="89" applyFont="1" applyFill="1" applyBorder="1">
      <alignment/>
      <protection/>
    </xf>
    <xf numFmtId="0" fontId="43" fillId="24" borderId="51" xfId="89" applyFont="1" applyFill="1" applyBorder="1">
      <alignment/>
      <protection/>
    </xf>
    <xf numFmtId="0" fontId="43" fillId="24" borderId="17" xfId="89" applyFont="1" applyFill="1" applyBorder="1">
      <alignment/>
      <protection/>
    </xf>
    <xf numFmtId="0" fontId="32" fillId="24" borderId="50" xfId="89" applyFont="1" applyFill="1" applyBorder="1">
      <alignment/>
      <protection/>
    </xf>
    <xf numFmtId="0" fontId="32" fillId="24" borderId="42" xfId="89" applyFont="1" applyFill="1" applyBorder="1">
      <alignment/>
      <protection/>
    </xf>
    <xf numFmtId="0" fontId="32" fillId="0" borderId="18" xfId="89" applyFont="1" applyBorder="1" applyAlignment="1">
      <alignment horizontal="center"/>
      <protection/>
    </xf>
    <xf numFmtId="0" fontId="32" fillId="0" borderId="24" xfId="89" applyFont="1" applyFill="1" applyBorder="1">
      <alignment/>
      <protection/>
    </xf>
    <xf numFmtId="0" fontId="43" fillId="0" borderId="0" xfId="0" applyFont="1" applyAlignment="1">
      <alignment horizontal="left"/>
    </xf>
    <xf numFmtId="0" fontId="43" fillId="0" borderId="81" xfId="0" applyFont="1" applyBorder="1" applyAlignment="1">
      <alignment horizontal="center"/>
    </xf>
    <xf numFmtId="0" fontId="43" fillId="0" borderId="77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81" fontId="43" fillId="24" borderId="10" xfId="0" applyNumberFormat="1" applyFont="1" applyFill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81" fontId="43" fillId="0" borderId="0" xfId="0" applyNumberFormat="1" applyFont="1" applyBorder="1" applyAlignment="1">
      <alignment horizontal="center"/>
    </xf>
    <xf numFmtId="1" fontId="43" fillId="0" borderId="0" xfId="0" applyNumberFormat="1" applyFont="1" applyAlignment="1">
      <alignment/>
    </xf>
    <xf numFmtId="1" fontId="32" fillId="0" borderId="50" xfId="0" applyNumberFormat="1" applyFont="1" applyFill="1" applyBorder="1" applyAlignment="1">
      <alignment horizontal="center" vertical="center"/>
    </xf>
    <xf numFmtId="1" fontId="43" fillId="0" borderId="58" xfId="0" applyNumberFormat="1" applyFont="1" applyFill="1" applyBorder="1" applyAlignment="1">
      <alignment horizontal="center"/>
    </xf>
    <xf numFmtId="1" fontId="43" fillId="0" borderId="60" xfId="0" applyNumberFormat="1" applyFont="1" applyFill="1" applyBorder="1" applyAlignment="1">
      <alignment horizontal="center"/>
    </xf>
    <xf numFmtId="1" fontId="8" fillId="0" borderId="61" xfId="0" applyNumberFormat="1" applyFont="1" applyFill="1" applyBorder="1" applyAlignment="1">
      <alignment horizontal="center"/>
    </xf>
    <xf numFmtId="0" fontId="32" fillId="0" borderId="50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3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181" fontId="43" fillId="0" borderId="10" xfId="0" applyNumberFormat="1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51" xfId="0" applyFont="1" applyBorder="1" applyAlignment="1">
      <alignment horizontal="center"/>
    </xf>
    <xf numFmtId="0" fontId="43" fillId="0" borderId="39" xfId="0" applyFont="1" applyBorder="1" applyAlignment="1">
      <alignment horizontal="left"/>
    </xf>
    <xf numFmtId="0" fontId="43" fillId="0" borderId="39" xfId="0" applyFont="1" applyBorder="1" applyAlignment="1">
      <alignment horizontal="center"/>
    </xf>
    <xf numFmtId="0" fontId="43" fillId="0" borderId="17" xfId="0" applyFont="1" applyBorder="1" applyAlignment="1">
      <alignment horizontal="left"/>
    </xf>
    <xf numFmtId="0" fontId="43" fillId="0" borderId="17" xfId="0" applyFont="1" applyBorder="1" applyAlignment="1">
      <alignment horizontal="center"/>
    </xf>
    <xf numFmtId="0" fontId="32" fillId="0" borderId="13" xfId="0" applyFont="1" applyBorder="1" applyAlignment="1">
      <alignment horizontal="left"/>
    </xf>
    <xf numFmtId="0" fontId="12" fillId="0" borderId="60" xfId="0" applyFont="1" applyFill="1" applyBorder="1" applyAlignment="1">
      <alignment wrapText="1"/>
    </xf>
    <xf numFmtId="0" fontId="12" fillId="0" borderId="61" xfId="0" applyFont="1" applyFill="1" applyBorder="1" applyAlignment="1">
      <alignment wrapText="1"/>
    </xf>
    <xf numFmtId="0" fontId="32" fillId="0" borderId="50" xfId="0" applyFont="1" applyFill="1" applyBorder="1" applyAlignment="1">
      <alignment horizontal="left" vertical="center" wrapText="1"/>
    </xf>
    <xf numFmtId="0" fontId="32" fillId="0" borderId="4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43" fillId="0" borderId="10" xfId="86" applyFont="1" applyFill="1" applyBorder="1">
      <alignment/>
      <protection/>
    </xf>
    <xf numFmtId="0" fontId="43" fillId="0" borderId="17" xfId="99" applyFont="1" applyBorder="1" applyAlignment="1">
      <alignment vertical="center" wrapText="1"/>
      <protection/>
    </xf>
    <xf numFmtId="0" fontId="43" fillId="0" borderId="60" xfId="0" applyFont="1" applyFill="1" applyBorder="1" applyAlignment="1">
      <alignment horizontal="left" wrapText="1"/>
    </xf>
    <xf numFmtId="0" fontId="32" fillId="0" borderId="14" xfId="0" applyFont="1" applyBorder="1" applyAlignment="1">
      <alignment horizontal="center"/>
    </xf>
    <xf numFmtId="0" fontId="43" fillId="0" borderId="60" xfId="0" applyFont="1" applyBorder="1" applyAlignment="1">
      <alignment vertical="center"/>
    </xf>
    <xf numFmtId="0" fontId="43" fillId="0" borderId="60" xfId="0" applyFont="1" applyFill="1" applyBorder="1" applyAlignment="1">
      <alignment vertical="center"/>
    </xf>
    <xf numFmtId="0" fontId="43" fillId="0" borderId="60" xfId="0" applyFont="1" applyBorder="1" applyAlignment="1">
      <alignment horizontal="left" wrapText="1"/>
    </xf>
    <xf numFmtId="0" fontId="43" fillId="0" borderId="60" xfId="0" applyFont="1" applyFill="1" applyBorder="1" applyAlignment="1">
      <alignment wrapText="1"/>
    </xf>
    <xf numFmtId="0" fontId="32" fillId="0" borderId="24" xfId="0" applyFont="1" applyFill="1" applyBorder="1" applyAlignment="1">
      <alignment/>
    </xf>
    <xf numFmtId="0" fontId="43" fillId="0" borderId="11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4" xfId="0" applyFont="1" applyBorder="1" applyAlignment="1">
      <alignment/>
    </xf>
    <xf numFmtId="0" fontId="43" fillId="0" borderId="39" xfId="0" applyFont="1" applyFill="1" applyBorder="1" applyAlignment="1">
      <alignment/>
    </xf>
    <xf numFmtId="0" fontId="43" fillId="0" borderId="39" xfId="0" applyFont="1" applyFill="1" applyBorder="1" applyAlignment="1">
      <alignment wrapText="1"/>
    </xf>
    <xf numFmtId="0" fontId="43" fillId="0" borderId="83" xfId="0" applyFont="1" applyBorder="1" applyAlignment="1">
      <alignment/>
    </xf>
    <xf numFmtId="0" fontId="43" fillId="0" borderId="42" xfId="0" applyFont="1" applyBorder="1" applyAlignment="1">
      <alignment/>
    </xf>
    <xf numFmtId="0" fontId="32" fillId="0" borderId="38" xfId="86" applyFont="1" applyFill="1" applyBorder="1">
      <alignment/>
      <protection/>
    </xf>
    <xf numFmtId="0" fontId="43" fillId="0" borderId="88" xfId="0" applyFont="1" applyBorder="1" applyAlignment="1">
      <alignment/>
    </xf>
    <xf numFmtId="0" fontId="43" fillId="0" borderId="69" xfId="0" applyFont="1" applyBorder="1" applyAlignment="1">
      <alignment/>
    </xf>
    <xf numFmtId="0" fontId="43" fillId="0" borderId="86" xfId="0" applyFont="1" applyBorder="1" applyAlignment="1">
      <alignment/>
    </xf>
    <xf numFmtId="0" fontId="43" fillId="0" borderId="89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2" fillId="0" borderId="26" xfId="0" applyFont="1" applyBorder="1" applyAlignment="1">
      <alignment horizontal="center"/>
    </xf>
    <xf numFmtId="0" fontId="32" fillId="0" borderId="85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3" xfId="0" applyFont="1" applyFill="1" applyBorder="1" applyAlignment="1">
      <alignment wrapText="1"/>
    </xf>
    <xf numFmtId="0" fontId="43" fillId="0" borderId="18" xfId="0" applyFont="1" applyBorder="1" applyAlignment="1">
      <alignment/>
    </xf>
    <xf numFmtId="0" fontId="43" fillId="0" borderId="90" xfId="0" applyFont="1" applyBorder="1" applyAlignment="1">
      <alignment horizontal="center"/>
    </xf>
    <xf numFmtId="0" fontId="32" fillId="0" borderId="40" xfId="0" applyFont="1" applyBorder="1" applyAlignment="1">
      <alignment/>
    </xf>
    <xf numFmtId="0" fontId="43" fillId="0" borderId="17" xfId="0" applyFont="1" applyFill="1" applyBorder="1" applyAlignment="1">
      <alignment wrapText="1"/>
    </xf>
    <xf numFmtId="0" fontId="43" fillId="0" borderId="16" xfId="0" applyFont="1" applyBorder="1" applyAlignment="1">
      <alignment/>
    </xf>
    <xf numFmtId="0" fontId="32" fillId="0" borderId="13" xfId="0" applyFont="1" applyFill="1" applyBorder="1" applyAlignment="1">
      <alignment horizontal="left" vertical="center"/>
    </xf>
    <xf numFmtId="0" fontId="32" fillId="0" borderId="13" xfId="0" applyFont="1" applyBorder="1" applyAlignment="1">
      <alignment horizontal="center" wrapText="1"/>
    </xf>
    <xf numFmtId="0" fontId="43" fillId="0" borderId="67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60" xfId="0" applyFont="1" applyBorder="1" applyAlignment="1">
      <alignment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0" fontId="43" fillId="0" borderId="60" xfId="0" applyFont="1" applyFill="1" applyBorder="1" applyAlignment="1">
      <alignment vertical="top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83" xfId="0" applyFont="1" applyFill="1" applyBorder="1" applyAlignment="1">
      <alignment horizontal="center" vertical="center" wrapText="1"/>
    </xf>
    <xf numFmtId="0" fontId="43" fillId="0" borderId="63" xfId="0" applyFont="1" applyFill="1" applyBorder="1" applyAlignment="1">
      <alignment horizontal="center" vertical="center" wrapText="1"/>
    </xf>
    <xf numFmtId="0" fontId="43" fillId="0" borderId="84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32" fillId="0" borderId="13" xfId="0" applyFont="1" applyBorder="1" applyAlignment="1">
      <alignment vertical="top" wrapText="1"/>
    </xf>
    <xf numFmtId="0" fontId="32" fillId="0" borderId="26" xfId="0" applyFont="1" applyBorder="1" applyAlignment="1">
      <alignment horizontal="center" vertical="center" wrapText="1"/>
    </xf>
    <xf numFmtId="0" fontId="32" fillId="0" borderId="24" xfId="0" applyFont="1" applyBorder="1" applyAlignment="1">
      <alignment vertical="top" wrapText="1"/>
    </xf>
    <xf numFmtId="0" fontId="32" fillId="0" borderId="24" xfId="0" applyFont="1" applyBorder="1" applyAlignment="1">
      <alignment horizontal="center" vertical="center" wrapText="1"/>
    </xf>
    <xf numFmtId="0" fontId="43" fillId="0" borderId="67" xfId="0" applyFont="1" applyBorder="1" applyAlignment="1">
      <alignment vertical="top" wrapText="1"/>
    </xf>
    <xf numFmtId="0" fontId="43" fillId="0" borderId="73" xfId="0" applyFont="1" applyBorder="1" applyAlignment="1">
      <alignment horizontal="center" vertical="center" wrapText="1"/>
    </xf>
    <xf numFmtId="0" fontId="43" fillId="0" borderId="74" xfId="0" applyFont="1" applyBorder="1" applyAlignment="1">
      <alignment horizontal="center" vertical="center" wrapText="1"/>
    </xf>
    <xf numFmtId="0" fontId="43" fillId="0" borderId="76" xfId="0" applyFont="1" applyBorder="1" applyAlignment="1">
      <alignment horizontal="center" vertical="center" wrapText="1"/>
    </xf>
    <xf numFmtId="0" fontId="43" fillId="0" borderId="61" xfId="0" applyFont="1" applyBorder="1" applyAlignment="1">
      <alignment vertical="top" wrapText="1"/>
    </xf>
    <xf numFmtId="0" fontId="32" fillId="0" borderId="42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43" fillId="0" borderId="0" xfId="0" applyFont="1" applyFill="1" applyBorder="1" applyAlignment="1">
      <alignment vertical="top" wrapText="1"/>
    </xf>
    <xf numFmtId="0" fontId="32" fillId="24" borderId="24" xfId="0" applyFont="1" applyFill="1" applyBorder="1" applyAlignment="1">
      <alignment horizontal="center" vertical="center" wrapText="1"/>
    </xf>
    <xf numFmtId="0" fontId="32" fillId="24" borderId="41" xfId="0" applyFont="1" applyFill="1" applyBorder="1" applyAlignment="1">
      <alignment horizontal="center" vertical="center" wrapText="1"/>
    </xf>
    <xf numFmtId="0" fontId="32" fillId="24" borderId="50" xfId="0" applyFont="1" applyFill="1" applyBorder="1" applyAlignment="1">
      <alignment horizontal="center" vertical="center" wrapText="1"/>
    </xf>
    <xf numFmtId="0" fontId="32" fillId="24" borderId="42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left" vertical="center" wrapText="1"/>
    </xf>
    <xf numFmtId="0" fontId="43" fillId="24" borderId="0" xfId="0" applyFont="1" applyFill="1" applyAlignment="1">
      <alignment horizontal="left" vertical="center" wrapText="1"/>
    </xf>
    <xf numFmtId="0" fontId="43" fillId="24" borderId="0" xfId="0" applyFont="1" applyFill="1" applyAlignment="1">
      <alignment horizontal="center" vertical="center" wrapText="1"/>
    </xf>
    <xf numFmtId="0" fontId="43" fillId="24" borderId="0" xfId="0" applyFont="1" applyFill="1" applyAlignment="1">
      <alignment vertical="center" wrapText="1"/>
    </xf>
    <xf numFmtId="0" fontId="32" fillId="24" borderId="11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24" borderId="39" xfId="0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43" fillId="24" borderId="40" xfId="0" applyFont="1" applyFill="1" applyBorder="1" applyAlignment="1">
      <alignment vertical="center" wrapText="1"/>
    </xf>
    <xf numFmtId="0" fontId="43" fillId="24" borderId="0" xfId="0" applyFont="1" applyFill="1" applyBorder="1" applyAlignment="1">
      <alignment horizontal="left" vertical="center" wrapText="1"/>
    </xf>
    <xf numFmtId="0" fontId="43" fillId="24" borderId="0" xfId="0" applyFont="1" applyFill="1" applyBorder="1" applyAlignment="1">
      <alignment vertical="center" wrapText="1"/>
    </xf>
    <xf numFmtId="0" fontId="43" fillId="0" borderId="42" xfId="0" applyFont="1" applyBorder="1" applyAlignment="1">
      <alignment horizontal="left" vertical="center"/>
    </xf>
    <xf numFmtId="0" fontId="32" fillId="24" borderId="13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vertical="center" wrapText="1"/>
    </xf>
    <xf numFmtId="0" fontId="43" fillId="24" borderId="17" xfId="0" applyFont="1" applyFill="1" applyBorder="1" applyAlignment="1">
      <alignment vertical="center" wrapText="1"/>
    </xf>
    <xf numFmtId="0" fontId="32" fillId="24" borderId="42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vertical="center" wrapText="1"/>
    </xf>
    <xf numFmtId="0" fontId="32" fillId="24" borderId="11" xfId="0" applyFont="1" applyFill="1" applyBorder="1" applyAlignment="1">
      <alignment vertical="center" wrapText="1"/>
    </xf>
    <xf numFmtId="0" fontId="32" fillId="24" borderId="10" xfId="0" applyFont="1" applyFill="1" applyBorder="1" applyAlignment="1">
      <alignment vertical="center" wrapText="1"/>
    </xf>
    <xf numFmtId="0" fontId="32" fillId="24" borderId="17" xfId="0" applyFont="1" applyFill="1" applyBorder="1" applyAlignment="1">
      <alignment vertical="center" wrapText="1"/>
    </xf>
    <xf numFmtId="0" fontId="32" fillId="0" borderId="74" xfId="0" applyFont="1" applyBorder="1" applyAlignment="1">
      <alignment horizontal="center"/>
    </xf>
    <xf numFmtId="0" fontId="32" fillId="0" borderId="75" xfId="0" applyFont="1" applyBorder="1" applyAlignment="1">
      <alignment horizontal="center"/>
    </xf>
    <xf numFmtId="0" fontId="32" fillId="24" borderId="49" xfId="0" applyFont="1" applyFill="1" applyBorder="1" applyAlignment="1">
      <alignment horizontal="center" vertical="center" wrapText="1"/>
    </xf>
    <xf numFmtId="0" fontId="71" fillId="0" borderId="0" xfId="98" applyFont="1" applyBorder="1">
      <alignment/>
      <protection/>
    </xf>
    <xf numFmtId="0" fontId="71" fillId="0" borderId="0" xfId="98" applyFont="1" applyBorder="1" applyAlignment="1">
      <alignment vertical="center"/>
      <protection/>
    </xf>
    <xf numFmtId="0" fontId="43" fillId="0" borderId="0" xfId="98" applyFont="1" applyBorder="1">
      <alignment/>
      <protection/>
    </xf>
    <xf numFmtId="0" fontId="43" fillId="0" borderId="11" xfId="98" applyFont="1" applyBorder="1" applyAlignment="1">
      <alignment horizontal="center" vertical="center" wrapText="1"/>
      <protection/>
    </xf>
    <xf numFmtId="0" fontId="43" fillId="0" borderId="10" xfId="98" applyFont="1" applyBorder="1" applyAlignment="1">
      <alignment horizontal="center" vertical="center" wrapText="1"/>
      <protection/>
    </xf>
    <xf numFmtId="0" fontId="72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32" fillId="0" borderId="50" xfId="0" applyFont="1" applyBorder="1" applyAlignment="1">
      <alignment/>
    </xf>
    <xf numFmtId="0" fontId="43" fillId="0" borderId="54" xfId="0" applyFont="1" applyBorder="1" applyAlignment="1">
      <alignment/>
    </xf>
    <xf numFmtId="0" fontId="43" fillId="0" borderId="87" xfId="0" applyFont="1" applyBorder="1" applyAlignment="1">
      <alignment horizontal="center"/>
    </xf>
    <xf numFmtId="0" fontId="43" fillId="0" borderId="59" xfId="0" applyFont="1" applyBorder="1" applyAlignment="1">
      <alignment/>
    </xf>
    <xf numFmtId="0" fontId="43" fillId="0" borderId="59" xfId="0" applyFont="1" applyBorder="1" applyAlignment="1">
      <alignment horizontal="center"/>
    </xf>
    <xf numFmtId="0" fontId="43" fillId="0" borderId="56" xfId="0" applyFont="1" applyBorder="1" applyAlignment="1">
      <alignment/>
    </xf>
    <xf numFmtId="0" fontId="43" fillId="0" borderId="56" xfId="0" applyFont="1" applyBorder="1" applyAlignment="1">
      <alignment horizontal="center"/>
    </xf>
    <xf numFmtId="0" fontId="32" fillId="0" borderId="0" xfId="0" applyFont="1" applyAlignment="1">
      <alignment/>
    </xf>
    <xf numFmtId="0" fontId="43" fillId="24" borderId="0" xfId="0" applyFont="1" applyFill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12" fillId="0" borderId="87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7" fillId="24" borderId="0" xfId="0" applyFont="1" applyFill="1" applyAlignment="1">
      <alignment/>
    </xf>
    <xf numFmtId="0" fontId="18" fillId="0" borderId="84" xfId="0" applyFont="1" applyBorder="1" applyAlignment="1">
      <alignment horizontal="center"/>
    </xf>
    <xf numFmtId="0" fontId="32" fillId="0" borderId="13" xfId="95" applyNumberFormat="1" applyFont="1" applyBorder="1">
      <alignment/>
      <protection/>
    </xf>
    <xf numFmtId="1" fontId="43" fillId="0" borderId="43" xfId="0" applyNumberFormat="1" applyFont="1" applyBorder="1" applyAlignment="1">
      <alignment horizontal="center"/>
    </xf>
    <xf numFmtId="0" fontId="32" fillId="0" borderId="13" xfId="95" applyNumberFormat="1" applyFont="1" applyBorder="1" applyAlignment="1">
      <alignment horizontal="center"/>
      <protection/>
    </xf>
    <xf numFmtId="0" fontId="32" fillId="0" borderId="13" xfId="95" applyNumberFormat="1" applyFont="1" applyFill="1" applyBorder="1" applyAlignment="1">
      <alignment horizontal="center"/>
      <protection/>
    </xf>
    <xf numFmtId="1" fontId="43" fillId="0" borderId="13" xfId="95" applyNumberFormat="1" applyFont="1" applyBorder="1" applyAlignment="1">
      <alignment horizontal="center"/>
      <protection/>
    </xf>
    <xf numFmtId="1" fontId="43" fillId="0" borderId="13" xfId="95" applyNumberFormat="1" applyFont="1" applyFill="1" applyBorder="1" applyAlignment="1">
      <alignment horizontal="center"/>
      <protection/>
    </xf>
    <xf numFmtId="1" fontId="43" fillId="0" borderId="13" xfId="0" applyNumberFormat="1" applyFont="1" applyBorder="1" applyAlignment="1">
      <alignment horizontal="center"/>
    </xf>
    <xf numFmtId="0" fontId="32" fillId="0" borderId="24" xfId="95" applyNumberFormat="1" applyFont="1" applyBorder="1">
      <alignment/>
      <protection/>
    </xf>
    <xf numFmtId="1" fontId="43" fillId="0" borderId="13" xfId="0" applyNumberFormat="1" applyFont="1" applyFill="1" applyBorder="1" applyAlignment="1">
      <alignment horizontal="center"/>
    </xf>
    <xf numFmtId="0" fontId="32" fillId="0" borderId="13" xfId="95" applyFont="1" applyBorder="1" applyAlignment="1">
      <alignment horizontal="center"/>
      <protection/>
    </xf>
    <xf numFmtId="0" fontId="32" fillId="0" borderId="13" xfId="95" applyFont="1" applyFill="1" applyBorder="1" applyAlignment="1">
      <alignment horizontal="center"/>
      <protection/>
    </xf>
    <xf numFmtId="0" fontId="43" fillId="0" borderId="13" xfId="95" applyFont="1" applyFill="1" applyBorder="1" applyAlignment="1">
      <alignment horizontal="center"/>
      <protection/>
    </xf>
    <xf numFmtId="0" fontId="43" fillId="0" borderId="13" xfId="95" applyFont="1" applyBorder="1" applyAlignment="1">
      <alignment horizontal="center"/>
      <protection/>
    </xf>
    <xf numFmtId="0" fontId="73" fillId="24" borderId="48" xfId="0" applyFont="1" applyFill="1" applyBorder="1" applyAlignment="1">
      <alignment vertical="center" wrapText="1"/>
    </xf>
    <xf numFmtId="0" fontId="32" fillId="24" borderId="52" xfId="0" applyFont="1" applyFill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/>
    </xf>
    <xf numFmtId="0" fontId="32" fillId="24" borderId="26" xfId="0" applyFont="1" applyFill="1" applyBorder="1" applyAlignment="1">
      <alignment horizontal="center" vertical="center" wrapText="1"/>
    </xf>
    <xf numFmtId="0" fontId="32" fillId="24" borderId="38" xfId="0" applyFont="1" applyFill="1" applyBorder="1" applyAlignment="1">
      <alignment vertical="center" wrapText="1"/>
    </xf>
    <xf numFmtId="0" fontId="32" fillId="24" borderId="40" xfId="0" applyFont="1" applyFill="1" applyBorder="1" applyAlignment="1">
      <alignment horizontal="center" vertical="center" wrapText="1"/>
    </xf>
    <xf numFmtId="0" fontId="43" fillId="24" borderId="58" xfId="0" applyFont="1" applyFill="1" applyBorder="1" applyAlignment="1">
      <alignment horizontal="left" vertical="center" wrapText="1"/>
    </xf>
    <xf numFmtId="0" fontId="43" fillId="24" borderId="74" xfId="0" applyFont="1" applyFill="1" applyBorder="1" applyAlignment="1">
      <alignment horizontal="center" vertical="center" wrapText="1"/>
    </xf>
    <xf numFmtId="0" fontId="43" fillId="24" borderId="74" xfId="99" applyFont="1" applyFill="1" applyBorder="1" applyAlignment="1">
      <alignment horizontal="center" vertical="center" wrapText="1"/>
      <protection/>
    </xf>
    <xf numFmtId="0" fontId="43" fillId="0" borderId="76" xfId="99" applyFont="1" applyFill="1" applyBorder="1" applyAlignment="1">
      <alignment horizontal="center" vertical="center" wrapText="1"/>
      <protection/>
    </xf>
    <xf numFmtId="0" fontId="32" fillId="24" borderId="44" xfId="0" applyFont="1" applyFill="1" applyBorder="1" applyAlignment="1">
      <alignment horizontal="center" vertical="center" wrapText="1"/>
    </xf>
    <xf numFmtId="0" fontId="43" fillId="0" borderId="73" xfId="99" applyFont="1" applyBorder="1" applyAlignment="1">
      <alignment horizontal="center"/>
      <protection/>
    </xf>
    <xf numFmtId="0" fontId="43" fillId="0" borderId="74" xfId="99" applyFont="1" applyBorder="1" applyAlignment="1">
      <alignment horizontal="center"/>
      <protection/>
    </xf>
    <xf numFmtId="0" fontId="43" fillId="0" borderId="75" xfId="99" applyFont="1" applyBorder="1" applyAlignment="1">
      <alignment horizontal="center"/>
      <protection/>
    </xf>
    <xf numFmtId="0" fontId="43" fillId="0" borderId="76" xfId="99" applyFont="1" applyFill="1" applyBorder="1" applyAlignment="1">
      <alignment horizontal="center"/>
      <protection/>
    </xf>
    <xf numFmtId="0" fontId="32" fillId="24" borderId="24" xfId="99" applyFont="1" applyFill="1" applyBorder="1" applyAlignment="1">
      <alignment horizontal="center" vertical="center" wrapText="1"/>
      <protection/>
    </xf>
    <xf numFmtId="0" fontId="43" fillId="0" borderId="15" xfId="99" applyFont="1" applyBorder="1" applyAlignment="1">
      <alignment horizontal="center"/>
      <protection/>
    </xf>
    <xf numFmtId="0" fontId="43" fillId="0" borderId="53" xfId="99" applyFont="1" applyBorder="1" applyAlignment="1">
      <alignment horizontal="center"/>
      <protection/>
    </xf>
    <xf numFmtId="0" fontId="43" fillId="0" borderId="81" xfId="99" applyFont="1" applyFill="1" applyBorder="1" applyAlignment="1">
      <alignment horizontal="center"/>
      <protection/>
    </xf>
    <xf numFmtId="0" fontId="43" fillId="0" borderId="53" xfId="99" applyFont="1" applyFill="1" applyBorder="1" applyAlignment="1">
      <alignment horizontal="center"/>
      <protection/>
    </xf>
    <xf numFmtId="0" fontId="43" fillId="0" borderId="21" xfId="99" applyFont="1" applyFill="1" applyBorder="1" applyAlignment="1">
      <alignment horizontal="center"/>
      <protection/>
    </xf>
    <xf numFmtId="0" fontId="43" fillId="24" borderId="12" xfId="0" applyFont="1" applyFill="1" applyBorder="1" applyAlignment="1">
      <alignment horizontal="center" vertical="center" wrapText="1"/>
    </xf>
    <xf numFmtId="0" fontId="43" fillId="24" borderId="12" xfId="99" applyFont="1" applyFill="1" applyBorder="1" applyAlignment="1">
      <alignment horizontal="center" vertical="center" wrapText="1"/>
      <protection/>
    </xf>
    <xf numFmtId="0" fontId="43" fillId="0" borderId="19" xfId="99" applyFont="1" applyFill="1" applyBorder="1" applyAlignment="1">
      <alignment horizontal="center" vertical="center" wrapText="1"/>
      <protection/>
    </xf>
    <xf numFmtId="0" fontId="43" fillId="0" borderId="14" xfId="99" applyFont="1" applyBorder="1" applyAlignment="1">
      <alignment horizontal="center"/>
      <protection/>
    </xf>
    <xf numFmtId="0" fontId="43" fillId="0" borderId="12" xfId="99" applyFont="1" applyBorder="1" applyAlignment="1">
      <alignment horizontal="center"/>
      <protection/>
    </xf>
    <xf numFmtId="0" fontId="43" fillId="0" borderId="47" xfId="99" applyFont="1" applyBorder="1" applyAlignment="1">
      <alignment horizontal="center"/>
      <protection/>
    </xf>
    <xf numFmtId="0" fontId="43" fillId="0" borderId="19" xfId="99" applyFont="1" applyFill="1" applyBorder="1" applyAlignment="1">
      <alignment horizontal="center"/>
      <protection/>
    </xf>
    <xf numFmtId="0" fontId="43" fillId="0" borderId="47" xfId="99" applyFont="1" applyFill="1" applyBorder="1" applyAlignment="1">
      <alignment horizontal="center"/>
      <protection/>
    </xf>
    <xf numFmtId="0" fontId="43" fillId="0" borderId="12" xfId="99" applyFont="1" applyFill="1" applyBorder="1" applyAlignment="1">
      <alignment horizontal="center"/>
      <protection/>
    </xf>
    <xf numFmtId="0" fontId="43" fillId="24" borderId="61" xfId="0" applyFont="1" applyFill="1" applyBorder="1" applyAlignment="1">
      <alignment vertical="center" wrapText="1"/>
    </xf>
    <xf numFmtId="0" fontId="43" fillId="24" borderId="63" xfId="0" applyFont="1" applyFill="1" applyBorder="1" applyAlignment="1">
      <alignment horizontal="center" vertical="center" wrapText="1"/>
    </xf>
    <xf numFmtId="0" fontId="43" fillId="24" borderId="63" xfId="0" applyFont="1" applyFill="1" applyBorder="1" applyAlignment="1">
      <alignment horizontal="center"/>
    </xf>
    <xf numFmtId="0" fontId="43" fillId="0" borderId="84" xfId="99" applyFont="1" applyFill="1" applyBorder="1" applyAlignment="1">
      <alignment horizontal="center" vertical="center" wrapText="1"/>
      <protection/>
    </xf>
    <xf numFmtId="0" fontId="43" fillId="0" borderId="83" xfId="99" applyFont="1" applyBorder="1" applyAlignment="1">
      <alignment horizontal="center"/>
      <protection/>
    </xf>
    <xf numFmtId="0" fontId="43" fillId="0" borderId="63" xfId="99" applyFont="1" applyBorder="1" applyAlignment="1">
      <alignment horizontal="center"/>
      <protection/>
    </xf>
    <xf numFmtId="0" fontId="43" fillId="0" borderId="71" xfId="99" applyFont="1" applyBorder="1" applyAlignment="1">
      <alignment horizontal="center"/>
      <protection/>
    </xf>
    <xf numFmtId="0" fontId="43" fillId="0" borderId="84" xfId="99" applyFont="1" applyFill="1" applyBorder="1" applyAlignment="1">
      <alignment horizontal="center"/>
      <protection/>
    </xf>
    <xf numFmtId="0" fontId="43" fillId="0" borderId="16" xfId="99" applyFont="1" applyBorder="1" applyAlignment="1">
      <alignment horizontal="center"/>
      <protection/>
    </xf>
    <xf numFmtId="0" fontId="43" fillId="0" borderId="43" xfId="99" applyFont="1" applyBorder="1" applyAlignment="1">
      <alignment horizontal="center"/>
      <protection/>
    </xf>
    <xf numFmtId="0" fontId="43" fillId="0" borderId="77" xfId="99" applyFont="1" applyFill="1" applyBorder="1" applyAlignment="1">
      <alignment horizontal="center"/>
      <protection/>
    </xf>
    <xf numFmtId="0" fontId="43" fillId="0" borderId="43" xfId="99" applyFont="1" applyFill="1" applyBorder="1" applyAlignment="1">
      <alignment horizontal="center"/>
      <protection/>
    </xf>
    <xf numFmtId="0" fontId="43" fillId="0" borderId="20" xfId="99" applyFont="1" applyFill="1" applyBorder="1" applyAlignment="1">
      <alignment horizontal="center"/>
      <protection/>
    </xf>
    <xf numFmtId="0" fontId="32" fillId="0" borderId="41" xfId="99" applyFont="1" applyFill="1" applyBorder="1" applyAlignment="1">
      <alignment horizontal="center" vertical="center" wrapText="1"/>
      <protection/>
    </xf>
    <xf numFmtId="0" fontId="32" fillId="0" borderId="40" xfId="99" applyFont="1" applyFill="1" applyBorder="1" applyAlignment="1">
      <alignment horizontal="center" vertical="center" wrapText="1"/>
      <protection/>
    </xf>
    <xf numFmtId="0" fontId="43" fillId="24" borderId="74" xfId="0" applyFont="1" applyFill="1" applyBorder="1" applyAlignment="1">
      <alignment horizontal="center"/>
    </xf>
    <xf numFmtId="0" fontId="43" fillId="24" borderId="12" xfId="0" applyFont="1" applyFill="1" applyBorder="1" applyAlignment="1">
      <alignment horizontal="center"/>
    </xf>
    <xf numFmtId="0" fontId="43" fillId="0" borderId="75" xfId="99" applyFont="1" applyFill="1" applyBorder="1" applyAlignment="1">
      <alignment horizontal="center"/>
      <protection/>
    </xf>
    <xf numFmtId="0" fontId="43" fillId="24" borderId="43" xfId="0" applyFont="1" applyFill="1" applyBorder="1" applyAlignment="1">
      <alignment horizontal="center" vertical="center" wrapText="1"/>
    </xf>
    <xf numFmtId="0" fontId="43" fillId="24" borderId="43" xfId="99" applyFont="1" applyFill="1" applyBorder="1" applyAlignment="1">
      <alignment horizontal="center" vertical="center" wrapText="1"/>
      <protection/>
    </xf>
    <xf numFmtId="0" fontId="43" fillId="0" borderId="20" xfId="99" applyFont="1" applyFill="1" applyBorder="1" applyAlignment="1">
      <alignment horizontal="center" vertical="center" wrapText="1"/>
      <protection/>
    </xf>
    <xf numFmtId="0" fontId="43" fillId="0" borderId="77" xfId="99" applyFont="1" applyBorder="1" applyAlignment="1">
      <alignment horizontal="center"/>
      <protection/>
    </xf>
    <xf numFmtId="0" fontId="32" fillId="0" borderId="41" xfId="0" applyFont="1" applyFill="1" applyBorder="1" applyAlignment="1">
      <alignment horizontal="center" vertical="center" wrapText="1"/>
    </xf>
    <xf numFmtId="0" fontId="32" fillId="0" borderId="0" xfId="99" applyFont="1" applyFill="1" applyBorder="1" applyAlignment="1">
      <alignment horizontal="center" vertical="center" wrapText="1"/>
      <protection/>
    </xf>
    <xf numFmtId="0" fontId="43" fillId="24" borderId="67" xfId="0" applyFont="1" applyFill="1" applyBorder="1" applyAlignment="1">
      <alignment vertical="center" wrapText="1"/>
    </xf>
    <xf numFmtId="0" fontId="43" fillId="24" borderId="73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center" vertical="center" wrapText="1"/>
    </xf>
    <xf numFmtId="0" fontId="43" fillId="0" borderId="67" xfId="97" applyFont="1" applyBorder="1" applyAlignment="1">
      <alignment horizontal="left"/>
      <protection/>
    </xf>
    <xf numFmtId="0" fontId="43" fillId="0" borderId="19" xfId="100" applyFont="1" applyFill="1" applyBorder="1" applyAlignment="1">
      <alignment horizontal="center" vertical="center" wrapText="1"/>
      <protection/>
    </xf>
    <xf numFmtId="0" fontId="43" fillId="0" borderId="26" xfId="97" applyFont="1" applyBorder="1" applyAlignment="1">
      <alignment horizontal="left"/>
      <protection/>
    </xf>
    <xf numFmtId="0" fontId="43" fillId="24" borderId="16" xfId="0" applyFont="1" applyFill="1" applyBorder="1" applyAlignment="1">
      <alignment horizontal="center" vertical="center" wrapText="1"/>
    </xf>
    <xf numFmtId="0" fontId="43" fillId="0" borderId="20" xfId="100" applyFont="1" applyFill="1" applyBorder="1" applyAlignment="1">
      <alignment horizontal="center" vertical="center" wrapText="1"/>
      <protection/>
    </xf>
    <xf numFmtId="0" fontId="32" fillId="0" borderId="40" xfId="0" applyFont="1" applyFill="1" applyBorder="1" applyAlignment="1">
      <alignment horizontal="center" vertical="center" wrapText="1"/>
    </xf>
    <xf numFmtId="0" fontId="43" fillId="0" borderId="58" xfId="97" applyFont="1" applyBorder="1" applyAlignment="1">
      <alignment horizontal="left"/>
      <protection/>
    </xf>
    <xf numFmtId="0" fontId="32" fillId="24" borderId="73" xfId="0" applyFont="1" applyFill="1" applyBorder="1" applyAlignment="1">
      <alignment horizontal="center" vertical="center" wrapText="1"/>
    </xf>
    <xf numFmtId="0" fontId="32" fillId="24" borderId="74" xfId="0" applyFont="1" applyFill="1" applyBorder="1" applyAlignment="1">
      <alignment horizontal="center" vertical="center" wrapText="1"/>
    </xf>
    <xf numFmtId="0" fontId="32" fillId="24" borderId="74" xfId="99" applyFont="1" applyFill="1" applyBorder="1" applyAlignment="1">
      <alignment horizontal="center" vertical="center" wrapText="1"/>
      <protection/>
    </xf>
    <xf numFmtId="0" fontId="32" fillId="0" borderId="76" xfId="99" applyFont="1" applyFill="1" applyBorder="1" applyAlignment="1">
      <alignment horizontal="center" vertical="center" wrapText="1"/>
      <protection/>
    </xf>
    <xf numFmtId="0" fontId="32" fillId="24" borderId="28" xfId="0" applyFont="1" applyFill="1" applyBorder="1" applyAlignment="1">
      <alignment horizontal="center" vertical="center" wrapText="1"/>
    </xf>
    <xf numFmtId="0" fontId="32" fillId="24" borderId="73" xfId="100" applyFont="1" applyFill="1" applyBorder="1" applyAlignment="1">
      <alignment horizontal="center" vertical="center" wrapText="1"/>
      <protection/>
    </xf>
    <xf numFmtId="0" fontId="32" fillId="24" borderId="74" xfId="100" applyFont="1" applyFill="1" applyBorder="1" applyAlignment="1">
      <alignment horizontal="center" vertical="center" wrapText="1"/>
      <protection/>
    </xf>
    <xf numFmtId="0" fontId="43" fillId="0" borderId="76" xfId="100" applyFont="1" applyFill="1" applyBorder="1" applyAlignment="1">
      <alignment horizontal="center" vertical="center" wrapText="1"/>
      <protection/>
    </xf>
    <xf numFmtId="0" fontId="32" fillId="24" borderId="15" xfId="99" applyFont="1" applyFill="1" applyBorder="1" applyAlignment="1">
      <alignment horizontal="center" vertical="center" wrapText="1"/>
      <protection/>
    </xf>
    <xf numFmtId="0" fontId="32" fillId="24" borderId="53" xfId="99" applyFont="1" applyFill="1" applyBorder="1" applyAlignment="1">
      <alignment horizontal="center" vertical="center" wrapText="1"/>
      <protection/>
    </xf>
    <xf numFmtId="0" fontId="32" fillId="0" borderId="53" xfId="99" applyFont="1" applyFill="1" applyBorder="1" applyAlignment="1">
      <alignment horizontal="center" vertical="center" wrapText="1"/>
      <protection/>
    </xf>
    <xf numFmtId="0" fontId="32" fillId="0" borderId="81" xfId="99" applyFont="1" applyFill="1" applyBorder="1" applyAlignment="1">
      <alignment horizontal="center" vertical="center" wrapText="1"/>
      <protection/>
    </xf>
    <xf numFmtId="0" fontId="32" fillId="0" borderId="21" xfId="99" applyFont="1" applyFill="1" applyBorder="1" applyAlignment="1">
      <alignment horizontal="center" vertical="center" wrapText="1"/>
      <protection/>
    </xf>
    <xf numFmtId="0" fontId="32" fillId="0" borderId="67" xfId="97" applyFont="1" applyBorder="1" applyAlignment="1">
      <alignment horizontal="left"/>
      <protection/>
    </xf>
    <xf numFmtId="0" fontId="32" fillId="0" borderId="75" xfId="99" applyFont="1" applyFill="1" applyBorder="1" applyAlignment="1">
      <alignment horizontal="center" vertical="center" wrapText="1"/>
      <protection/>
    </xf>
    <xf numFmtId="0" fontId="32" fillId="0" borderId="19" xfId="99" applyFont="1" applyFill="1" applyBorder="1" applyAlignment="1">
      <alignment horizontal="center" vertical="center" wrapText="1"/>
      <protection/>
    </xf>
    <xf numFmtId="0" fontId="32" fillId="0" borderId="44" xfId="99" applyFont="1" applyBorder="1" applyAlignment="1">
      <alignment horizontal="center"/>
      <protection/>
    </xf>
    <xf numFmtId="0" fontId="32" fillId="0" borderId="60" xfId="97" applyFont="1" applyBorder="1" applyAlignment="1">
      <alignment horizontal="left" wrapText="1"/>
      <protection/>
    </xf>
    <xf numFmtId="0" fontId="43" fillId="0" borderId="60" xfId="97" applyFont="1" applyBorder="1" applyAlignment="1">
      <alignment horizontal="left" wrapText="1"/>
      <protection/>
    </xf>
    <xf numFmtId="0" fontId="43" fillId="0" borderId="60" xfId="97" applyFont="1" applyBorder="1" applyAlignment="1">
      <alignment wrapText="1"/>
      <protection/>
    </xf>
    <xf numFmtId="0" fontId="43" fillId="0" borderId="60" xfId="97" applyFont="1" applyBorder="1" applyAlignment="1">
      <alignment horizontal="left"/>
      <protection/>
    </xf>
    <xf numFmtId="0" fontId="43" fillId="0" borderId="61" xfId="97" applyFont="1" applyBorder="1" applyAlignment="1">
      <alignment horizontal="left" wrapText="1"/>
      <protection/>
    </xf>
    <xf numFmtId="0" fontId="32" fillId="0" borderId="91" xfId="99" applyFont="1" applyFill="1" applyBorder="1" applyAlignment="1">
      <alignment horizontal="center" vertical="center" wrapText="1"/>
      <protection/>
    </xf>
    <xf numFmtId="0" fontId="32" fillId="0" borderId="20" xfId="99" applyFont="1" applyFill="1" applyBorder="1" applyAlignment="1">
      <alignment horizontal="center" vertical="center" wrapText="1"/>
      <protection/>
    </xf>
    <xf numFmtId="0" fontId="32" fillId="24" borderId="0" xfId="0" applyFont="1" applyFill="1" applyAlignment="1">
      <alignment vertical="center" wrapText="1"/>
    </xf>
    <xf numFmtId="0" fontId="43" fillId="24" borderId="0" xfId="0" applyFont="1" applyFill="1" applyBorder="1" applyAlignment="1">
      <alignment horizontal="center" vertical="center" wrapText="1"/>
    </xf>
    <xf numFmtId="0" fontId="43" fillId="24" borderId="43" xfId="0" applyFont="1" applyFill="1" applyBorder="1" applyAlignment="1">
      <alignment horizontal="center"/>
    </xf>
    <xf numFmtId="0" fontId="32" fillId="0" borderId="28" xfId="99" applyFont="1" applyFill="1" applyBorder="1" applyAlignment="1">
      <alignment horizontal="center" vertical="center" wrapText="1"/>
      <protection/>
    </xf>
    <xf numFmtId="0" fontId="43" fillId="24" borderId="26" xfId="0" applyFont="1" applyFill="1" applyBorder="1" applyAlignment="1">
      <alignment vertical="center" wrapText="1"/>
    </xf>
    <xf numFmtId="0" fontId="43" fillId="0" borderId="82" xfId="0" applyFont="1" applyBorder="1" applyAlignment="1">
      <alignment horizontal="center"/>
    </xf>
    <xf numFmtId="0" fontId="43" fillId="24" borderId="92" xfId="0" applyFont="1" applyFill="1" applyBorder="1" applyAlignment="1">
      <alignment horizontal="center"/>
    </xf>
    <xf numFmtId="0" fontId="43" fillId="0" borderId="93" xfId="99" applyFont="1" applyFill="1" applyBorder="1" applyAlignment="1">
      <alignment horizontal="center"/>
      <protection/>
    </xf>
    <xf numFmtId="0" fontId="43" fillId="24" borderId="94" xfId="100" applyFont="1" applyFill="1" applyBorder="1" applyAlignment="1">
      <alignment horizontal="center" vertical="center" wrapText="1"/>
      <protection/>
    </xf>
    <xf numFmtId="0" fontId="43" fillId="24" borderId="92" xfId="99" applyFont="1" applyFill="1" applyBorder="1" applyAlignment="1">
      <alignment horizontal="center"/>
      <protection/>
    </xf>
    <xf numFmtId="0" fontId="43" fillId="0" borderId="91" xfId="99" applyFont="1" applyFill="1" applyBorder="1" applyAlignment="1">
      <alignment horizontal="center"/>
      <protection/>
    </xf>
    <xf numFmtId="0" fontId="32" fillId="24" borderId="42" xfId="99" applyFont="1" applyFill="1" applyBorder="1" applyAlignment="1">
      <alignment horizontal="center" vertical="center" wrapText="1"/>
      <protection/>
    </xf>
    <xf numFmtId="0" fontId="43" fillId="24" borderId="94" xfId="99" applyFont="1" applyFill="1" applyBorder="1" applyAlignment="1">
      <alignment horizontal="center" vertical="center" wrapText="1"/>
      <protection/>
    </xf>
    <xf numFmtId="0" fontId="43" fillId="24" borderId="92" xfId="99" applyFont="1" applyFill="1" applyBorder="1" applyAlignment="1">
      <alignment horizontal="center" vertical="center" wrapText="1"/>
      <protection/>
    </xf>
    <xf numFmtId="0" fontId="43" fillId="0" borderId="92" xfId="99" applyFont="1" applyFill="1" applyBorder="1" applyAlignment="1">
      <alignment horizontal="center"/>
      <protection/>
    </xf>
    <xf numFmtId="0" fontId="43" fillId="0" borderId="28" xfId="99" applyFont="1" applyFill="1" applyBorder="1" applyAlignment="1">
      <alignment horizontal="center"/>
      <protection/>
    </xf>
    <xf numFmtId="0" fontId="32" fillId="0" borderId="42" xfId="99" applyFont="1" applyBorder="1" applyAlignment="1">
      <alignment horizontal="center"/>
      <protection/>
    </xf>
    <xf numFmtId="0" fontId="32" fillId="0" borderId="42" xfId="99" applyFont="1" applyFill="1" applyBorder="1" applyAlignment="1">
      <alignment horizontal="center" vertical="center" wrapText="1"/>
      <protection/>
    </xf>
    <xf numFmtId="0" fontId="32" fillId="0" borderId="13" xfId="99" applyFont="1" applyFill="1" applyBorder="1" applyAlignment="1">
      <alignment horizontal="center" vertical="center" wrapText="1"/>
      <protection/>
    </xf>
    <xf numFmtId="0" fontId="43" fillId="0" borderId="13" xfId="99" applyFont="1" applyFill="1" applyBorder="1" applyAlignment="1">
      <alignment horizontal="center" vertical="center" wrapText="1"/>
      <protection/>
    </xf>
    <xf numFmtId="0" fontId="43" fillId="0" borderId="42" xfId="99" applyFont="1" applyFill="1" applyBorder="1" applyAlignment="1">
      <alignment horizontal="center" vertical="center" wrapText="1"/>
      <protection/>
    </xf>
    <xf numFmtId="0" fontId="32" fillId="0" borderId="18" xfId="99" applyFont="1" applyBorder="1" applyAlignment="1">
      <alignment horizontal="center"/>
      <protection/>
    </xf>
    <xf numFmtId="0" fontId="32" fillId="0" borderId="24" xfId="99" applyFont="1" applyBorder="1" applyAlignment="1">
      <alignment horizontal="center"/>
      <protection/>
    </xf>
    <xf numFmtId="0" fontId="32" fillId="0" borderId="50" xfId="99" applyFont="1" applyBorder="1" applyAlignment="1">
      <alignment horizontal="center" vertical="center" wrapText="1"/>
      <protection/>
    </xf>
    <xf numFmtId="0" fontId="32" fillId="0" borderId="46" xfId="99" applyFont="1" applyBorder="1" applyAlignment="1">
      <alignment horizontal="center"/>
      <protection/>
    </xf>
    <xf numFmtId="0" fontId="32" fillId="0" borderId="78" xfId="99" applyFont="1" applyBorder="1" applyAlignment="1">
      <alignment horizontal="center" wrapText="1"/>
      <protection/>
    </xf>
    <xf numFmtId="0" fontId="32" fillId="0" borderId="79" xfId="99" applyFont="1" applyBorder="1" applyAlignment="1">
      <alignment horizontal="center" wrapText="1"/>
      <protection/>
    </xf>
    <xf numFmtId="0" fontId="32" fillId="0" borderId="95" xfId="99" applyFont="1" applyBorder="1" applyAlignment="1">
      <alignment horizontal="center" wrapText="1"/>
      <protection/>
    </xf>
    <xf numFmtId="0" fontId="32" fillId="0" borderId="80" xfId="99" applyFont="1" applyBorder="1" applyAlignment="1">
      <alignment horizontal="center"/>
      <protection/>
    </xf>
    <xf numFmtId="0" fontId="32" fillId="0" borderId="23" xfId="99" applyFont="1" applyBorder="1" applyAlignment="1">
      <alignment horizontal="center" wrapText="1"/>
      <protection/>
    </xf>
    <xf numFmtId="0" fontId="32" fillId="0" borderId="13" xfId="99" applyFont="1" applyBorder="1" applyAlignment="1">
      <alignment horizontal="left"/>
      <protection/>
    </xf>
    <xf numFmtId="0" fontId="43" fillId="0" borderId="15" xfId="100" applyFont="1" applyBorder="1" applyAlignment="1">
      <alignment horizontal="center"/>
      <protection/>
    </xf>
    <xf numFmtId="0" fontId="43" fillId="0" borderId="53" xfId="100" applyFont="1" applyBorder="1" applyAlignment="1">
      <alignment horizontal="center"/>
      <protection/>
    </xf>
    <xf numFmtId="0" fontId="43" fillId="0" borderId="21" xfId="100" applyFont="1" applyBorder="1" applyAlignment="1">
      <alignment horizontal="center"/>
      <protection/>
    </xf>
    <xf numFmtId="0" fontId="43" fillId="0" borderId="14" xfId="100" applyFont="1" applyBorder="1" applyAlignment="1">
      <alignment horizontal="center"/>
      <protection/>
    </xf>
    <xf numFmtId="0" fontId="43" fillId="0" borderId="12" xfId="100" applyFont="1" applyBorder="1" applyAlignment="1">
      <alignment horizontal="center"/>
      <protection/>
    </xf>
    <xf numFmtId="0" fontId="43" fillId="0" borderId="19" xfId="100" applyFont="1" applyBorder="1" applyAlignment="1">
      <alignment horizontal="center"/>
      <protection/>
    </xf>
    <xf numFmtId="0" fontId="43" fillId="0" borderId="17" xfId="99" applyFont="1" applyBorder="1" applyAlignment="1">
      <alignment horizontal="left"/>
      <protection/>
    </xf>
    <xf numFmtId="0" fontId="43" fillId="0" borderId="20" xfId="100" applyFont="1" applyBorder="1" applyAlignment="1">
      <alignment horizontal="center"/>
      <protection/>
    </xf>
    <xf numFmtId="0" fontId="32" fillId="0" borderId="13" xfId="100" applyFont="1" applyBorder="1" applyAlignment="1">
      <alignment horizontal="center"/>
      <protection/>
    </xf>
    <xf numFmtId="0" fontId="32" fillId="0" borderId="24" xfId="100" applyFont="1" applyBorder="1" applyAlignment="1">
      <alignment horizontal="center"/>
      <protection/>
    </xf>
    <xf numFmtId="0" fontId="32" fillId="0" borderId="41" xfId="100" applyFont="1" applyBorder="1" applyAlignment="1">
      <alignment horizontal="center"/>
      <protection/>
    </xf>
    <xf numFmtId="0" fontId="32" fillId="0" borderId="48" xfId="100" applyFont="1" applyBorder="1" applyAlignment="1">
      <alignment horizontal="center"/>
      <protection/>
    </xf>
    <xf numFmtId="0" fontId="43" fillId="0" borderId="74" xfId="100" applyFont="1" applyBorder="1" applyAlignment="1">
      <alignment horizontal="center"/>
      <protection/>
    </xf>
    <xf numFmtId="0" fontId="43" fillId="0" borderId="76" xfId="100" applyFont="1" applyBorder="1" applyAlignment="1">
      <alignment horizontal="center"/>
      <protection/>
    </xf>
    <xf numFmtId="0" fontId="43" fillId="0" borderId="78" xfId="100" applyFont="1" applyBorder="1" applyAlignment="1">
      <alignment horizontal="center"/>
      <protection/>
    </xf>
    <xf numFmtId="0" fontId="43" fillId="0" borderId="75" xfId="100" applyFont="1" applyBorder="1" applyAlignment="1">
      <alignment horizontal="center"/>
      <protection/>
    </xf>
    <xf numFmtId="0" fontId="43" fillId="0" borderId="88" xfId="100" applyFont="1" applyBorder="1" applyAlignment="1">
      <alignment horizontal="center"/>
      <protection/>
    </xf>
    <xf numFmtId="0" fontId="43" fillId="0" borderId="16" xfId="100" applyFont="1" applyBorder="1" applyAlignment="1">
      <alignment horizontal="center"/>
      <protection/>
    </xf>
    <xf numFmtId="0" fontId="43" fillId="0" borderId="43" xfId="100" applyFont="1" applyBorder="1" applyAlignment="1">
      <alignment horizontal="center"/>
      <protection/>
    </xf>
    <xf numFmtId="0" fontId="43" fillId="0" borderId="92" xfId="100" applyFont="1" applyBorder="1" applyAlignment="1">
      <alignment horizontal="center"/>
      <protection/>
    </xf>
    <xf numFmtId="0" fontId="43" fillId="0" borderId="93" xfId="100" applyFont="1" applyBorder="1" applyAlignment="1">
      <alignment horizontal="center"/>
      <protection/>
    </xf>
    <xf numFmtId="0" fontId="43" fillId="0" borderId="73" xfId="100" applyFont="1" applyBorder="1" applyAlignment="1">
      <alignment horizontal="center"/>
      <protection/>
    </xf>
    <xf numFmtId="0" fontId="43" fillId="0" borderId="63" xfId="100" applyFont="1" applyBorder="1" applyAlignment="1">
      <alignment horizontal="center"/>
      <protection/>
    </xf>
    <xf numFmtId="0" fontId="43" fillId="0" borderId="60" xfId="100" applyFont="1" applyBorder="1" applyAlignment="1">
      <alignment horizontal="center"/>
      <protection/>
    </xf>
    <xf numFmtId="0" fontId="43" fillId="0" borderId="47" xfId="100" applyFont="1" applyBorder="1" applyAlignment="1">
      <alignment horizontal="center"/>
      <protection/>
    </xf>
    <xf numFmtId="0" fontId="32" fillId="0" borderId="75" xfId="100" applyFont="1" applyBorder="1" applyAlignment="1">
      <alignment horizontal="center"/>
      <protection/>
    </xf>
    <xf numFmtId="0" fontId="32" fillId="0" borderId="53" xfId="100" applyFont="1" applyBorder="1" applyAlignment="1">
      <alignment horizontal="center"/>
      <protection/>
    </xf>
    <xf numFmtId="0" fontId="32" fillId="0" borderId="21" xfId="100" applyFont="1" applyBorder="1" applyAlignment="1">
      <alignment horizontal="center"/>
      <protection/>
    </xf>
    <xf numFmtId="0" fontId="32" fillId="0" borderId="90" xfId="99" applyFont="1" applyBorder="1" applyAlignment="1">
      <alignment horizontal="center" wrapText="1"/>
      <protection/>
    </xf>
    <xf numFmtId="0" fontId="32" fillId="0" borderId="41" xfId="99" applyFont="1" applyBorder="1" applyAlignment="1">
      <alignment horizontal="center"/>
      <protection/>
    </xf>
    <xf numFmtId="0" fontId="32" fillId="0" borderId="50" xfId="100" applyFont="1" applyBorder="1" applyAlignment="1">
      <alignment horizontal="center"/>
      <protection/>
    </xf>
    <xf numFmtId="0" fontId="32" fillId="0" borderId="24" xfId="99" applyFont="1" applyBorder="1" applyAlignment="1">
      <alignment horizontal="left"/>
      <protection/>
    </xf>
    <xf numFmtId="0" fontId="43" fillId="0" borderId="18" xfId="100" applyFont="1" applyBorder="1" applyAlignment="1">
      <alignment horizontal="center"/>
      <protection/>
    </xf>
    <xf numFmtId="0" fontId="32" fillId="0" borderId="90" xfId="100" applyFont="1" applyBorder="1" applyAlignment="1">
      <alignment horizontal="center"/>
      <protection/>
    </xf>
    <xf numFmtId="0" fontId="32" fillId="0" borderId="42" xfId="100" applyFont="1" applyBorder="1" applyAlignment="1">
      <alignment horizontal="center"/>
      <protection/>
    </xf>
    <xf numFmtId="0" fontId="32" fillId="0" borderId="50" xfId="99" applyFont="1" applyBorder="1" applyAlignment="1">
      <alignment horizontal="left" vertical="center"/>
      <protection/>
    </xf>
    <xf numFmtId="0" fontId="32" fillId="0" borderId="95" xfId="100" applyFont="1" applyBorder="1" applyAlignment="1">
      <alignment horizontal="center"/>
      <protection/>
    </xf>
    <xf numFmtId="0" fontId="32" fillId="0" borderId="49" xfId="0" applyFont="1" applyBorder="1" applyAlignment="1">
      <alignment/>
    </xf>
    <xf numFmtId="0" fontId="32" fillId="0" borderId="13" xfId="0" applyFont="1" applyBorder="1" applyAlignment="1">
      <alignment horizontal="left" vertical="center"/>
    </xf>
    <xf numFmtId="0" fontId="43" fillId="0" borderId="51" xfId="0" applyFont="1" applyBorder="1" applyAlignment="1">
      <alignment horizontal="left"/>
    </xf>
    <xf numFmtId="0" fontId="43" fillId="0" borderId="61" xfId="0" applyFont="1" applyBorder="1" applyAlignment="1">
      <alignment horizontal="center"/>
    </xf>
    <xf numFmtId="0" fontId="73" fillId="0" borderId="40" xfId="0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3" fillId="0" borderId="37" xfId="0" applyFont="1" applyBorder="1" applyAlignment="1">
      <alignment/>
    </xf>
    <xf numFmtId="0" fontId="43" fillId="0" borderId="53" xfId="0" applyFont="1" applyBorder="1" applyAlignment="1">
      <alignment/>
    </xf>
    <xf numFmtId="0" fontId="43" fillId="0" borderId="21" xfId="0" applyFont="1" applyBorder="1" applyAlignment="1">
      <alignment/>
    </xf>
    <xf numFmtId="0" fontId="32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32" fillId="0" borderId="51" xfId="97" applyFont="1" applyBorder="1" applyAlignment="1">
      <alignment horizontal="left"/>
      <protection/>
    </xf>
    <xf numFmtId="0" fontId="43" fillId="0" borderId="10" xfId="97" applyFont="1" applyBorder="1" applyAlignment="1">
      <alignment horizontal="left" wrapText="1"/>
      <protection/>
    </xf>
    <xf numFmtId="0" fontId="43" fillId="0" borderId="10" xfId="97" applyFont="1" applyBorder="1" applyAlignment="1">
      <alignment wrapText="1"/>
      <protection/>
    </xf>
    <xf numFmtId="0" fontId="43" fillId="0" borderId="10" xfId="97" applyFont="1" applyBorder="1" applyAlignment="1">
      <alignment horizontal="left"/>
      <protection/>
    </xf>
    <xf numFmtId="0" fontId="43" fillId="0" borderId="17" xfId="97" applyFont="1" applyBorder="1" applyAlignment="1">
      <alignment horizontal="left" wrapText="1"/>
      <protection/>
    </xf>
    <xf numFmtId="0" fontId="70" fillId="0" borderId="13" xfId="0" applyFont="1" applyBorder="1" applyAlignment="1">
      <alignment horizontal="left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left" vertical="center" wrapText="1"/>
    </xf>
    <xf numFmtId="0" fontId="61" fillId="0" borderId="60" xfId="0" applyFont="1" applyBorder="1" applyAlignment="1">
      <alignment horizontal="left" vertical="center" wrapText="1"/>
    </xf>
    <xf numFmtId="0" fontId="61" fillId="0" borderId="61" xfId="0" applyFont="1" applyBorder="1" applyAlignment="1">
      <alignment horizontal="left" vertical="center" wrapText="1"/>
    </xf>
    <xf numFmtId="0" fontId="32" fillId="24" borderId="38" xfId="99" applyFont="1" applyFill="1" applyBorder="1" applyAlignment="1">
      <alignment horizontal="center"/>
      <protection/>
    </xf>
    <xf numFmtId="0" fontId="32" fillId="24" borderId="13" xfId="99" applyFont="1" applyFill="1" applyBorder="1" applyAlignment="1">
      <alignment horizontal="center"/>
      <protection/>
    </xf>
    <xf numFmtId="0" fontId="32" fillId="24" borderId="26" xfId="99" applyFont="1" applyFill="1" applyBorder="1" applyAlignment="1">
      <alignment horizontal="center"/>
      <protection/>
    </xf>
    <xf numFmtId="0" fontId="70" fillId="0" borderId="0" xfId="0" applyFont="1" applyFill="1" applyBorder="1" applyAlignment="1">
      <alignment horizontal="center" vertical="center" wrapText="1"/>
    </xf>
    <xf numFmtId="0" fontId="70" fillId="0" borderId="85" xfId="0" applyFont="1" applyFill="1" applyBorder="1" applyAlignment="1">
      <alignment horizontal="center" vertical="center" wrapText="1"/>
    </xf>
    <xf numFmtId="0" fontId="61" fillId="0" borderId="58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center" wrapText="1"/>
    </xf>
    <xf numFmtId="1" fontId="70" fillId="0" borderId="0" xfId="0" applyNumberFormat="1" applyFont="1" applyBorder="1" applyAlignment="1">
      <alignment horizontal="center" vertical="center" wrapText="1"/>
    </xf>
    <xf numFmtId="0" fontId="70" fillId="0" borderId="85" xfId="0" applyFont="1" applyBorder="1" applyAlignment="1">
      <alignment horizontal="center" vertical="center" wrapText="1"/>
    </xf>
    <xf numFmtId="0" fontId="43" fillId="0" borderId="38" xfId="97" applyFont="1" applyBorder="1" applyAlignment="1">
      <alignment horizontal="left"/>
      <protection/>
    </xf>
    <xf numFmtId="0" fontId="43" fillId="0" borderId="43" xfId="0" applyFont="1" applyFill="1" applyBorder="1" applyAlignment="1">
      <alignment horizontal="center"/>
    </xf>
    <xf numFmtId="0" fontId="32" fillId="24" borderId="42" xfId="99" applyFont="1" applyFill="1" applyBorder="1" applyAlignment="1">
      <alignment horizontal="center" vertical="center"/>
      <protection/>
    </xf>
    <xf numFmtId="0" fontId="32" fillId="24" borderId="26" xfId="99" applyFont="1" applyFill="1" applyBorder="1" applyAlignment="1">
      <alignment horizontal="center" vertical="center"/>
      <protection/>
    </xf>
    <xf numFmtId="1" fontId="32" fillId="0" borderId="0" xfId="0" applyNumberFormat="1" applyFont="1" applyBorder="1" applyAlignment="1">
      <alignment horizontal="center"/>
    </xf>
    <xf numFmtId="0" fontId="61" fillId="0" borderId="15" xfId="0" applyFont="1" applyBorder="1" applyAlignment="1">
      <alignment horizontal="left" vertical="center" wrapText="1"/>
    </xf>
    <xf numFmtId="0" fontId="61" fillId="0" borderId="53" xfId="0" applyFont="1" applyBorder="1" applyAlignment="1">
      <alignment horizontal="center" vertical="center" wrapText="1"/>
    </xf>
    <xf numFmtId="0" fontId="61" fillId="0" borderId="21" xfId="0" applyFont="1" applyBorder="1" applyAlignment="1">
      <alignment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39" xfId="0" applyFont="1" applyBorder="1" applyAlignment="1">
      <alignment horizontal="left" vertical="center"/>
    </xf>
    <xf numFmtId="0" fontId="32" fillId="0" borderId="13" xfId="0" applyFont="1" applyBorder="1" applyAlignment="1">
      <alignment vertical="center"/>
    </xf>
    <xf numFmtId="0" fontId="43" fillId="0" borderId="67" xfId="0" applyFont="1" applyBorder="1" applyAlignment="1">
      <alignment horizontal="left" vertical="center"/>
    </xf>
    <xf numFmtId="0" fontId="43" fillId="0" borderId="50" xfId="0" applyFont="1" applyBorder="1" applyAlignment="1">
      <alignment horizontal="center" vertical="center"/>
    </xf>
    <xf numFmtId="0" fontId="43" fillId="0" borderId="60" xfId="0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75" fillId="0" borderId="0" xfId="0" applyFont="1" applyBorder="1" applyAlignment="1">
      <alignment horizontal="left" vertical="top" wrapText="1"/>
    </xf>
    <xf numFmtId="0" fontId="7" fillId="24" borderId="37" xfId="99" applyFont="1" applyFill="1" applyBorder="1" applyAlignment="1">
      <alignment horizontal="center"/>
      <protection/>
    </xf>
    <xf numFmtId="0" fontId="7" fillId="24" borderId="40" xfId="99" applyFont="1" applyFill="1" applyBorder="1" applyAlignment="1">
      <alignment horizontal="center"/>
      <protection/>
    </xf>
    <xf numFmtId="0" fontId="7" fillId="24" borderId="49" xfId="99" applyFont="1" applyFill="1" applyBorder="1" applyAlignment="1">
      <alignment horizontal="center"/>
      <protection/>
    </xf>
    <xf numFmtId="0" fontId="43" fillId="0" borderId="58" xfId="86" applyFont="1" applyFill="1" applyBorder="1">
      <alignment/>
      <protection/>
    </xf>
    <xf numFmtId="0" fontId="43" fillId="0" borderId="60" xfId="86" applyFont="1" applyFill="1" applyBorder="1">
      <alignment/>
      <protection/>
    </xf>
    <xf numFmtId="0" fontId="32" fillId="0" borderId="61" xfId="0" applyFont="1" applyFill="1" applyBorder="1" applyAlignment="1">
      <alignment wrapText="1"/>
    </xf>
    <xf numFmtId="0" fontId="43" fillId="0" borderId="11" xfId="86" applyFont="1" applyFill="1" applyBorder="1">
      <alignment/>
      <protection/>
    </xf>
    <xf numFmtId="0" fontId="43" fillId="0" borderId="17" xfId="86" applyFont="1" applyFill="1" applyBorder="1">
      <alignment/>
      <protection/>
    </xf>
    <xf numFmtId="0" fontId="43" fillId="0" borderId="60" xfId="99" applyFont="1" applyBorder="1" applyAlignment="1">
      <alignment vertical="center" wrapText="1"/>
      <protection/>
    </xf>
    <xf numFmtId="0" fontId="43" fillId="0" borderId="61" xfId="99" applyFont="1" applyBorder="1" applyAlignment="1">
      <alignment vertical="center" wrapText="1"/>
      <protection/>
    </xf>
    <xf numFmtId="0" fontId="32" fillId="24" borderId="37" xfId="99" applyFont="1" applyFill="1" applyBorder="1" applyAlignment="1">
      <alignment horizontal="center"/>
      <protection/>
    </xf>
    <xf numFmtId="0" fontId="32" fillId="24" borderId="50" xfId="99" applyFont="1" applyFill="1" applyBorder="1" applyAlignment="1">
      <alignment horizontal="center"/>
      <protection/>
    </xf>
    <xf numFmtId="0" fontId="32" fillId="24" borderId="72" xfId="99" applyFont="1" applyFill="1" applyBorder="1" applyAlignment="1">
      <alignment horizontal="center"/>
      <protection/>
    </xf>
    <xf numFmtId="0" fontId="32" fillId="24" borderId="64" xfId="99" applyFont="1" applyFill="1" applyBorder="1" applyAlignment="1">
      <alignment horizontal="center"/>
      <protection/>
    </xf>
    <xf numFmtId="0" fontId="32" fillId="24" borderId="27" xfId="99" applyFont="1" applyFill="1" applyBorder="1" applyAlignment="1">
      <alignment horizontal="center"/>
      <protection/>
    </xf>
    <xf numFmtId="0" fontId="32" fillId="24" borderId="52" xfId="99" applyFont="1" applyFill="1" applyBorder="1" applyAlignment="1">
      <alignment horizontal="center"/>
      <protection/>
    </xf>
    <xf numFmtId="0" fontId="32" fillId="24" borderId="45" xfId="99" applyFont="1" applyFill="1" applyBorder="1" applyAlignment="1">
      <alignment horizontal="center"/>
      <protection/>
    </xf>
    <xf numFmtId="0" fontId="43" fillId="24" borderId="53" xfId="0" applyFont="1" applyFill="1" applyBorder="1" applyAlignment="1">
      <alignment/>
    </xf>
    <xf numFmtId="0" fontId="43" fillId="24" borderId="12" xfId="0" applyFont="1" applyFill="1" applyBorder="1" applyAlignment="1">
      <alignment/>
    </xf>
    <xf numFmtId="0" fontId="32" fillId="0" borderId="74" xfId="0" applyFont="1" applyFill="1" applyBorder="1" applyAlignment="1">
      <alignment/>
    </xf>
    <xf numFmtId="0" fontId="43" fillId="24" borderId="28" xfId="0" applyFont="1" applyFill="1" applyBorder="1" applyAlignment="1">
      <alignment/>
    </xf>
    <xf numFmtId="0" fontId="43" fillId="0" borderId="15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53" xfId="0" applyFont="1" applyFill="1" applyBorder="1" applyAlignment="1">
      <alignment/>
    </xf>
    <xf numFmtId="0" fontId="43" fillId="0" borderId="21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2" xfId="0" applyFont="1" applyFill="1" applyBorder="1" applyAlignment="1">
      <alignment/>
    </xf>
    <xf numFmtId="0" fontId="43" fillId="0" borderId="16" xfId="0" applyFont="1" applyFill="1" applyBorder="1" applyAlignment="1">
      <alignment horizontal="center"/>
    </xf>
    <xf numFmtId="0" fontId="43" fillId="0" borderId="43" xfId="0" applyFont="1" applyFill="1" applyBorder="1" applyAlignment="1">
      <alignment/>
    </xf>
    <xf numFmtId="0" fontId="43" fillId="0" borderId="2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24" borderId="0" xfId="99" applyFont="1" applyFill="1" applyBorder="1" applyAlignment="1">
      <alignment horizontal="left"/>
      <protection/>
    </xf>
    <xf numFmtId="0" fontId="43" fillId="24" borderId="58" xfId="0" applyFont="1" applyFill="1" applyBorder="1" applyAlignment="1">
      <alignment wrapText="1"/>
    </xf>
    <xf numFmtId="0" fontId="43" fillId="0" borderId="14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32" fillId="0" borderId="60" xfId="0" applyFont="1" applyBorder="1" applyAlignment="1">
      <alignment horizontal="left" wrapText="1"/>
    </xf>
    <xf numFmtId="0" fontId="43" fillId="0" borderId="19" xfId="0" applyFont="1" applyBorder="1" applyAlignment="1">
      <alignment/>
    </xf>
    <xf numFmtId="0" fontId="32" fillId="0" borderId="61" xfId="0" applyFont="1" applyFill="1" applyBorder="1" applyAlignment="1">
      <alignment/>
    </xf>
    <xf numFmtId="0" fontId="32" fillId="0" borderId="38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left" wrapText="1"/>
    </xf>
    <xf numFmtId="0" fontId="43" fillId="0" borderId="60" xfId="0" applyFont="1" applyFill="1" applyBorder="1" applyAlignment="1">
      <alignment/>
    </xf>
    <xf numFmtId="0" fontId="43" fillId="0" borderId="61" xfId="86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43" fillId="0" borderId="68" xfId="86" applyFont="1" applyFill="1" applyBorder="1">
      <alignment/>
      <protection/>
    </xf>
    <xf numFmtId="0" fontId="43" fillId="0" borderId="49" xfId="0" applyFont="1" applyBorder="1" applyAlignment="1">
      <alignment horizontal="center"/>
    </xf>
    <xf numFmtId="0" fontId="43" fillId="0" borderId="37" xfId="0" applyFont="1" applyFill="1" applyBorder="1" applyAlignment="1">
      <alignment wrapText="1"/>
    </xf>
    <xf numFmtId="0" fontId="32" fillId="0" borderId="53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43" fillId="0" borderId="68" xfId="0" applyFont="1" applyFill="1" applyBorder="1" applyAlignment="1">
      <alignment wrapText="1"/>
    </xf>
    <xf numFmtId="0" fontId="43" fillId="0" borderId="61" xfId="0" applyFont="1" applyFill="1" applyBorder="1" applyAlignment="1">
      <alignment wrapText="1"/>
    </xf>
    <xf numFmtId="0" fontId="43" fillId="24" borderId="24" xfId="0" applyFont="1" applyFill="1" applyBorder="1" applyAlignment="1">
      <alignment horizontal="center"/>
    </xf>
    <xf numFmtId="0" fontId="43" fillId="24" borderId="41" xfId="0" applyFont="1" applyFill="1" applyBorder="1" applyAlignment="1">
      <alignment horizontal="center"/>
    </xf>
    <xf numFmtId="0" fontId="43" fillId="24" borderId="41" xfId="0" applyFont="1" applyFill="1" applyBorder="1" applyAlignment="1">
      <alignment/>
    </xf>
    <xf numFmtId="0" fontId="32" fillId="24" borderId="41" xfId="0" applyFont="1" applyFill="1" applyBorder="1" applyAlignment="1">
      <alignment/>
    </xf>
    <xf numFmtId="0" fontId="43" fillId="0" borderId="41" xfId="0" applyFont="1" applyBorder="1" applyAlignment="1">
      <alignment/>
    </xf>
    <xf numFmtId="0" fontId="43" fillId="0" borderId="48" xfId="0" applyFont="1" applyBorder="1" applyAlignment="1">
      <alignment/>
    </xf>
    <xf numFmtId="0" fontId="43" fillId="24" borderId="10" xfId="0" applyFont="1" applyFill="1" applyBorder="1" applyAlignment="1">
      <alignment wrapText="1"/>
    </xf>
    <xf numFmtId="0" fontId="43" fillId="0" borderId="17" xfId="0" applyFont="1" applyFill="1" applyBorder="1" applyAlignment="1">
      <alignment/>
    </xf>
    <xf numFmtId="0" fontId="32" fillId="0" borderId="24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95" xfId="0" applyFont="1" applyBorder="1" applyAlignment="1">
      <alignment horizontal="center"/>
    </xf>
    <xf numFmtId="0" fontId="43" fillId="0" borderId="24" xfId="0" applyFont="1" applyFill="1" applyBorder="1" applyAlignment="1">
      <alignment/>
    </xf>
    <xf numFmtId="0" fontId="43" fillId="0" borderId="41" xfId="0" applyFont="1" applyFill="1" applyBorder="1" applyAlignment="1">
      <alignment/>
    </xf>
    <xf numFmtId="0" fontId="43" fillId="0" borderId="48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8" fillId="24" borderId="0" xfId="0" applyFont="1" applyFill="1" applyAlignment="1">
      <alignment/>
    </xf>
    <xf numFmtId="0" fontId="69" fillId="24" borderId="0" xfId="0" applyFont="1" applyFill="1" applyAlignment="1">
      <alignment/>
    </xf>
    <xf numFmtId="0" fontId="68" fillId="0" borderId="0" xfId="0" applyFont="1" applyAlignment="1">
      <alignment/>
    </xf>
    <xf numFmtId="0" fontId="67" fillId="0" borderId="60" xfId="0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0" fontId="32" fillId="24" borderId="86" xfId="99" applyFont="1" applyFill="1" applyBorder="1" applyAlignment="1">
      <alignment horizontal="center"/>
      <protection/>
    </xf>
    <xf numFmtId="0" fontId="32" fillId="24" borderId="63" xfId="99" applyFont="1" applyFill="1" applyBorder="1" applyAlignment="1">
      <alignment horizontal="center"/>
      <protection/>
    </xf>
    <xf numFmtId="0" fontId="32" fillId="24" borderId="71" xfId="99" applyFont="1" applyFill="1" applyBorder="1" applyAlignment="1">
      <alignment horizontal="center"/>
      <protection/>
    </xf>
    <xf numFmtId="0" fontId="32" fillId="24" borderId="49" xfId="99" applyFont="1" applyFill="1" applyBorder="1" applyAlignment="1">
      <alignment horizontal="center"/>
      <protection/>
    </xf>
    <xf numFmtId="0" fontId="32" fillId="24" borderId="84" xfId="99" applyFont="1" applyFill="1" applyBorder="1" applyAlignment="1">
      <alignment horizontal="center"/>
      <protection/>
    </xf>
    <xf numFmtId="0" fontId="43" fillId="0" borderId="92" xfId="0" applyFont="1" applyBorder="1" applyAlignment="1">
      <alignment horizontal="center"/>
    </xf>
    <xf numFmtId="0" fontId="32" fillId="0" borderId="50" xfId="0" applyFont="1" applyFill="1" applyBorder="1" applyAlignment="1">
      <alignment/>
    </xf>
    <xf numFmtId="0" fontId="43" fillId="24" borderId="0" xfId="0" applyFont="1" applyFill="1" applyBorder="1" applyAlignment="1">
      <alignment/>
    </xf>
    <xf numFmtId="0" fontId="43" fillId="24" borderId="11" xfId="0" applyFont="1" applyFill="1" applyBorder="1" applyAlignment="1">
      <alignment wrapText="1"/>
    </xf>
    <xf numFmtId="0" fontId="43" fillId="0" borderId="10" xfId="0" applyFont="1" applyBorder="1" applyAlignment="1">
      <alignment vertical="center"/>
    </xf>
    <xf numFmtId="0" fontId="32" fillId="0" borderId="17" xfId="0" applyFont="1" applyFill="1" applyBorder="1" applyAlignment="1">
      <alignment/>
    </xf>
    <xf numFmtId="0" fontId="43" fillId="24" borderId="10" xfId="0" applyFont="1" applyFill="1" applyBorder="1" applyAlignment="1">
      <alignment/>
    </xf>
    <xf numFmtId="0" fontId="43" fillId="24" borderId="52" xfId="0" applyFont="1" applyFill="1" applyBorder="1" applyAlignment="1">
      <alignment wrapText="1"/>
    </xf>
    <xf numFmtId="0" fontId="43" fillId="24" borderId="24" xfId="99" applyFont="1" applyFill="1" applyBorder="1" applyAlignment="1">
      <alignment horizontal="center"/>
      <protection/>
    </xf>
    <xf numFmtId="0" fontId="32" fillId="24" borderId="41" xfId="99" applyFont="1" applyFill="1" applyBorder="1" applyAlignment="1">
      <alignment horizontal="center"/>
      <protection/>
    </xf>
    <xf numFmtId="0" fontId="43" fillId="24" borderId="41" xfId="99" applyFont="1" applyFill="1" applyBorder="1" applyAlignment="1">
      <alignment horizontal="center"/>
      <protection/>
    </xf>
    <xf numFmtId="0" fontId="43" fillId="24" borderId="48" xfId="99" applyFont="1" applyFill="1" applyBorder="1" applyAlignment="1">
      <alignment horizontal="center"/>
      <protection/>
    </xf>
    <xf numFmtId="0" fontId="43" fillId="24" borderId="39" xfId="0" applyFont="1" applyFill="1" applyBorder="1" applyAlignment="1">
      <alignment wrapText="1"/>
    </xf>
    <xf numFmtId="0" fontId="43" fillId="24" borderId="17" xfId="0" applyFont="1" applyFill="1" applyBorder="1" applyAlignment="1">
      <alignment wrapText="1"/>
    </xf>
    <xf numFmtId="0" fontId="43" fillId="0" borderId="58" xfId="0" applyFont="1" applyFill="1" applyBorder="1" applyAlignment="1">
      <alignment wrapText="1"/>
    </xf>
    <xf numFmtId="0" fontId="32" fillId="0" borderId="38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24" borderId="0" xfId="0" applyFont="1" applyFill="1" applyAlignment="1">
      <alignment/>
    </xf>
    <xf numFmtId="0" fontId="32" fillId="24" borderId="24" xfId="99" applyFont="1" applyFill="1" applyBorder="1" applyAlignment="1">
      <alignment horizontal="center"/>
      <protection/>
    </xf>
    <xf numFmtId="0" fontId="32" fillId="24" borderId="48" xfId="99" applyFont="1" applyFill="1" applyBorder="1" applyAlignment="1">
      <alignment horizontal="center"/>
      <protection/>
    </xf>
    <xf numFmtId="0" fontId="43" fillId="24" borderId="0" xfId="0" applyFont="1" applyFill="1" applyAlignment="1">
      <alignment horizontal="center"/>
    </xf>
    <xf numFmtId="0" fontId="32" fillId="24" borderId="40" xfId="99" applyFont="1" applyFill="1" applyBorder="1" applyAlignment="1">
      <alignment horizontal="center"/>
      <protection/>
    </xf>
    <xf numFmtId="0" fontId="43" fillId="0" borderId="49" xfId="0" applyFont="1" applyFill="1" applyBorder="1" applyAlignment="1">
      <alignment/>
    </xf>
    <xf numFmtId="0" fontId="43" fillId="24" borderId="53" xfId="0" applyFont="1" applyFill="1" applyBorder="1" applyAlignment="1">
      <alignment horizontal="center"/>
    </xf>
    <xf numFmtId="0" fontId="43" fillId="0" borderId="74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49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32" fillId="24" borderId="12" xfId="0" applyFont="1" applyFill="1" applyBorder="1" applyAlignment="1">
      <alignment/>
    </xf>
    <xf numFmtId="0" fontId="32" fillId="0" borderId="24" xfId="87" applyFont="1" applyFill="1" applyBorder="1">
      <alignment/>
      <protection/>
    </xf>
    <xf numFmtId="0" fontId="43" fillId="0" borderId="13" xfId="0" applyFont="1" applyFill="1" applyBorder="1" applyAlignment="1">
      <alignment horizontal="center"/>
    </xf>
    <xf numFmtId="0" fontId="43" fillId="24" borderId="37" xfId="0" applyFont="1" applyFill="1" applyBorder="1" applyAlignment="1">
      <alignment horizontal="center"/>
    </xf>
    <xf numFmtId="0" fontId="43" fillId="24" borderId="40" xfId="0" applyFont="1" applyFill="1" applyBorder="1" applyAlignment="1">
      <alignment horizontal="center"/>
    </xf>
    <xf numFmtId="0" fontId="32" fillId="24" borderId="40" xfId="0" applyFont="1" applyFill="1" applyBorder="1" applyAlignment="1">
      <alignment horizontal="center"/>
    </xf>
    <xf numFmtId="0" fontId="43" fillId="0" borderId="61" xfId="0" applyFont="1" applyFill="1" applyBorder="1" applyAlignment="1">
      <alignment/>
    </xf>
    <xf numFmtId="0" fontId="43" fillId="0" borderId="72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3" fillId="0" borderId="95" xfId="0" applyFont="1" applyFill="1" applyBorder="1" applyAlignment="1">
      <alignment horizontal="center"/>
    </xf>
    <xf numFmtId="0" fontId="43" fillId="0" borderId="42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43" fillId="0" borderId="51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 wrapText="1"/>
    </xf>
    <xf numFmtId="0" fontId="43" fillId="0" borderId="10" xfId="99" applyFont="1" applyBorder="1" applyAlignment="1">
      <alignment vertical="center" wrapText="1"/>
      <protection/>
    </xf>
    <xf numFmtId="0" fontId="32" fillId="0" borderId="70" xfId="0" applyFont="1" applyBorder="1" applyAlignment="1">
      <alignment horizontal="center"/>
    </xf>
    <xf numFmtId="0" fontId="32" fillId="0" borderId="50" xfId="98" applyFont="1" applyBorder="1" applyAlignment="1">
      <alignment horizontal="left" vertical="center" wrapText="1"/>
      <protection/>
    </xf>
    <xf numFmtId="0" fontId="43" fillId="0" borderId="58" xfId="98" applyFont="1" applyBorder="1" applyAlignment="1">
      <alignment horizontal="justify" vertical="top" wrapText="1"/>
      <protection/>
    </xf>
    <xf numFmtId="0" fontId="43" fillId="0" borderId="60" xfId="98" applyFont="1" applyBorder="1" applyAlignment="1">
      <alignment horizontal="justify" vertical="top" wrapText="1"/>
      <protection/>
    </xf>
    <xf numFmtId="0" fontId="43" fillId="0" borderId="60" xfId="98" applyFont="1" applyBorder="1" applyAlignment="1">
      <alignment horizontal="justify" vertical="center" wrapText="1"/>
      <protection/>
    </xf>
    <xf numFmtId="0" fontId="24" fillId="0" borderId="61" xfId="0" applyFont="1" applyBorder="1" applyAlignment="1">
      <alignment/>
    </xf>
    <xf numFmtId="0" fontId="43" fillId="0" borderId="58" xfId="98" applyFont="1" applyBorder="1" applyAlignment="1">
      <alignment horizontal="left" vertical="center" wrapText="1"/>
      <protection/>
    </xf>
    <xf numFmtId="0" fontId="43" fillId="0" borderId="60" xfId="98" applyFont="1" applyBorder="1" applyAlignment="1">
      <alignment horizontal="left" vertical="center" wrapText="1"/>
      <protection/>
    </xf>
    <xf numFmtId="0" fontId="43" fillId="0" borderId="61" xfId="98" applyFont="1" applyBorder="1" applyAlignment="1">
      <alignment horizontal="left" vertical="center" wrapText="1"/>
      <protection/>
    </xf>
    <xf numFmtId="0" fontId="43" fillId="0" borderId="60" xfId="98" applyFont="1" applyBorder="1" applyAlignment="1">
      <alignment vertical="top" wrapText="1"/>
      <protection/>
    </xf>
    <xf numFmtId="0" fontId="43" fillId="0" borderId="58" xfId="98" applyFont="1" applyBorder="1" applyAlignment="1">
      <alignment vertical="top" wrapText="1"/>
      <protection/>
    </xf>
    <xf numFmtId="0" fontId="43" fillId="0" borderId="61" xfId="98" applyFont="1" applyBorder="1" applyAlignment="1">
      <alignment vertical="top" wrapText="1"/>
      <protection/>
    </xf>
    <xf numFmtId="0" fontId="32" fillId="0" borderId="50" xfId="98" applyFont="1" applyBorder="1" applyAlignment="1">
      <alignment horizontal="center" vertical="center" wrapText="1"/>
      <protection/>
    </xf>
    <xf numFmtId="0" fontId="43" fillId="0" borderId="58" xfId="98" applyFont="1" applyBorder="1" applyAlignment="1">
      <alignment horizontal="center" vertical="center" wrapText="1"/>
      <protection/>
    </xf>
    <xf numFmtId="0" fontId="43" fillId="0" borderId="60" xfId="98" applyFont="1" applyBorder="1" applyAlignment="1">
      <alignment horizontal="center" vertical="center" wrapText="1"/>
      <protection/>
    </xf>
    <xf numFmtId="0" fontId="43" fillId="0" borderId="60" xfId="98" applyFont="1" applyFill="1" applyBorder="1" applyAlignment="1">
      <alignment horizontal="center" vertical="top" wrapText="1"/>
      <protection/>
    </xf>
    <xf numFmtId="0" fontId="32" fillId="0" borderId="50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justify"/>
    </xf>
    <xf numFmtId="0" fontId="43" fillId="0" borderId="39" xfId="86" applyFont="1" applyBorder="1">
      <alignment/>
      <protection/>
    </xf>
    <xf numFmtId="0" fontId="32" fillId="0" borderId="38" xfId="0" applyFont="1" applyBorder="1" applyAlignment="1">
      <alignment/>
    </xf>
    <xf numFmtId="0" fontId="32" fillId="0" borderId="49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43" fillId="0" borderId="41" xfId="0" applyFont="1" applyBorder="1" applyAlignment="1">
      <alignment horizontal="center" vertical="center"/>
    </xf>
    <xf numFmtId="0" fontId="70" fillId="24" borderId="37" xfId="0" applyFont="1" applyFill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70" fillId="24" borderId="64" xfId="0" applyFont="1" applyFill="1" applyBorder="1" applyAlignment="1">
      <alignment horizontal="center" vertical="center" wrapText="1"/>
    </xf>
    <xf numFmtId="0" fontId="70" fillId="24" borderId="27" xfId="0" applyFont="1" applyFill="1" applyBorder="1" applyAlignment="1">
      <alignment horizontal="center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center" vertical="center" wrapText="1"/>
    </xf>
    <xf numFmtId="0" fontId="70" fillId="24" borderId="24" xfId="0" applyFont="1" applyFill="1" applyBorder="1" applyAlignment="1">
      <alignment horizontal="left" vertical="center" wrapText="1"/>
    </xf>
    <xf numFmtId="0" fontId="70" fillId="24" borderId="37" xfId="0" applyFont="1" applyFill="1" applyBorder="1" applyAlignment="1">
      <alignment horizontal="left" vertical="center" wrapText="1"/>
    </xf>
    <xf numFmtId="0" fontId="70" fillId="24" borderId="40" xfId="0" applyFont="1" applyFill="1" applyBorder="1" applyAlignment="1">
      <alignment horizontal="center" vertical="center" wrapText="1"/>
    </xf>
    <xf numFmtId="0" fontId="70" fillId="24" borderId="41" xfId="0" applyFont="1" applyFill="1" applyBorder="1" applyAlignment="1">
      <alignment horizontal="center" vertical="center" wrapText="1"/>
    </xf>
    <xf numFmtId="0" fontId="70" fillId="24" borderId="49" xfId="0" applyFont="1" applyFill="1" applyBorder="1" applyAlignment="1">
      <alignment horizontal="center" vertical="center" wrapText="1"/>
    </xf>
    <xf numFmtId="0" fontId="43" fillId="24" borderId="58" xfId="86" applyFont="1" applyFill="1" applyBorder="1">
      <alignment/>
      <protection/>
    </xf>
    <xf numFmtId="0" fontId="43" fillId="24" borderId="15" xfId="86" applyFont="1" applyFill="1" applyBorder="1">
      <alignment/>
      <protection/>
    </xf>
    <xf numFmtId="0" fontId="43" fillId="0" borderId="88" xfId="0" applyFont="1" applyBorder="1" applyAlignment="1">
      <alignment horizontal="center"/>
    </xf>
    <xf numFmtId="0" fontId="61" fillId="24" borderId="74" xfId="0" applyFont="1" applyFill="1" applyBorder="1" applyAlignment="1">
      <alignment horizontal="center" vertical="center" wrapText="1"/>
    </xf>
    <xf numFmtId="0" fontId="61" fillId="24" borderId="75" xfId="0" applyFont="1" applyFill="1" applyBorder="1" applyAlignment="1">
      <alignment horizontal="center" vertical="center" wrapText="1"/>
    </xf>
    <xf numFmtId="0" fontId="61" fillId="24" borderId="53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wrapText="1"/>
    </xf>
    <xf numFmtId="0" fontId="61" fillId="24" borderId="12" xfId="0" applyFont="1" applyFill="1" applyBorder="1" applyAlignment="1">
      <alignment horizontal="center" vertical="center" wrapText="1"/>
    </xf>
    <xf numFmtId="0" fontId="61" fillId="24" borderId="47" xfId="0" applyFont="1" applyFill="1" applyBorder="1" applyAlignment="1">
      <alignment horizontal="center" vertical="center" wrapText="1"/>
    </xf>
    <xf numFmtId="0" fontId="43" fillId="24" borderId="14" xfId="86" applyFont="1" applyFill="1" applyBorder="1">
      <alignment/>
      <protection/>
    </xf>
    <xf numFmtId="0" fontId="61" fillId="24" borderId="14" xfId="0" applyFont="1" applyFill="1" applyBorder="1" applyAlignment="1">
      <alignment horizontal="center"/>
    </xf>
    <xf numFmtId="0" fontId="61" fillId="24" borderId="12" xfId="0" applyFont="1" applyFill="1" applyBorder="1" applyAlignment="1">
      <alignment horizontal="center"/>
    </xf>
    <xf numFmtId="0" fontId="61" fillId="24" borderId="59" xfId="0" applyFont="1" applyFill="1" applyBorder="1" applyAlignment="1">
      <alignment horizontal="center" vertical="center" wrapText="1"/>
    </xf>
    <xf numFmtId="0" fontId="61" fillId="24" borderId="14" xfId="0" applyFont="1" applyFill="1" applyBorder="1" applyAlignment="1">
      <alignment horizontal="center" vertical="center" wrapText="1"/>
    </xf>
    <xf numFmtId="0" fontId="61" fillId="24" borderId="19" xfId="0" applyFont="1" applyFill="1" applyBorder="1" applyAlignment="1">
      <alignment horizontal="center" vertical="center" wrapText="1"/>
    </xf>
    <xf numFmtId="0" fontId="32" fillId="24" borderId="83" xfId="0" applyFont="1" applyFill="1" applyBorder="1" applyAlignment="1">
      <alignment wrapText="1"/>
    </xf>
    <xf numFmtId="0" fontId="61" fillId="24" borderId="77" xfId="0" applyFont="1" applyFill="1" applyBorder="1" applyAlignment="1">
      <alignment horizontal="center" vertical="center" wrapText="1"/>
    </xf>
    <xf numFmtId="0" fontId="61" fillId="24" borderId="63" xfId="0" applyFont="1" applyFill="1" applyBorder="1" applyAlignment="1">
      <alignment horizontal="center" vertical="center" wrapText="1"/>
    </xf>
    <xf numFmtId="0" fontId="61" fillId="24" borderId="63" xfId="0" applyFont="1" applyFill="1" applyBorder="1" applyAlignment="1">
      <alignment horizontal="center"/>
    </xf>
    <xf numFmtId="0" fontId="61" fillId="24" borderId="84" xfId="0" applyFont="1" applyFill="1" applyBorder="1" applyAlignment="1">
      <alignment horizontal="center" vertical="center" wrapText="1"/>
    </xf>
    <xf numFmtId="0" fontId="61" fillId="24" borderId="16" xfId="0" applyFont="1" applyFill="1" applyBorder="1" applyAlignment="1">
      <alignment horizontal="center" vertical="center" wrapText="1"/>
    </xf>
    <xf numFmtId="0" fontId="61" fillId="24" borderId="43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wrapText="1"/>
    </xf>
    <xf numFmtId="0" fontId="70" fillId="24" borderId="0" xfId="0" applyFont="1" applyFill="1" applyBorder="1" applyAlignment="1">
      <alignment horizontal="center" vertical="center" wrapText="1"/>
    </xf>
    <xf numFmtId="0" fontId="70" fillId="24" borderId="48" xfId="0" applyFont="1" applyFill="1" applyBorder="1" applyAlignment="1">
      <alignment horizontal="center" vertical="center" wrapText="1"/>
    </xf>
    <xf numFmtId="0" fontId="43" fillId="24" borderId="73" xfId="86" applyFont="1" applyFill="1" applyBorder="1">
      <alignment/>
      <protection/>
    </xf>
    <xf numFmtId="0" fontId="43" fillId="0" borderId="66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61" fillId="24" borderId="19" xfId="0" applyFont="1" applyFill="1" applyBorder="1" applyAlignment="1">
      <alignment horizontal="center"/>
    </xf>
    <xf numFmtId="0" fontId="61" fillId="24" borderId="25" xfId="0" applyFont="1" applyFill="1" applyBorder="1" applyAlignment="1">
      <alignment horizontal="center"/>
    </xf>
    <xf numFmtId="0" fontId="43" fillId="24" borderId="61" xfId="86" applyFont="1" applyFill="1" applyBorder="1">
      <alignment/>
      <protection/>
    </xf>
    <xf numFmtId="0" fontId="43" fillId="24" borderId="83" xfId="86" applyFont="1" applyFill="1" applyBorder="1">
      <alignment/>
      <protection/>
    </xf>
    <xf numFmtId="0" fontId="43" fillId="0" borderId="22" xfId="0" applyFont="1" applyBorder="1" applyAlignment="1">
      <alignment horizontal="center"/>
    </xf>
    <xf numFmtId="0" fontId="32" fillId="0" borderId="4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1" fillId="24" borderId="87" xfId="0" applyFont="1" applyFill="1" applyBorder="1" applyAlignment="1">
      <alignment horizontal="center" vertical="center" wrapText="1"/>
    </xf>
    <xf numFmtId="0" fontId="43" fillId="24" borderId="68" xfId="99" applyFont="1" applyFill="1" applyBorder="1" applyAlignment="1">
      <alignment vertical="center" wrapText="1"/>
      <protection/>
    </xf>
    <xf numFmtId="0" fontId="43" fillId="24" borderId="14" xfId="99" applyFont="1" applyFill="1" applyBorder="1" applyAlignment="1">
      <alignment vertical="center" wrapText="1"/>
      <protection/>
    </xf>
    <xf numFmtId="0" fontId="43" fillId="24" borderId="67" xfId="86" applyFont="1" applyFill="1" applyBorder="1">
      <alignment/>
      <protection/>
    </xf>
    <xf numFmtId="0" fontId="43" fillId="24" borderId="68" xfId="86" applyFont="1" applyFill="1" applyBorder="1">
      <alignment/>
      <protection/>
    </xf>
    <xf numFmtId="0" fontId="43" fillId="24" borderId="61" xfId="99" applyFont="1" applyFill="1" applyBorder="1" applyAlignment="1">
      <alignment vertical="center" wrapText="1"/>
      <protection/>
    </xf>
    <xf numFmtId="0" fontId="43" fillId="24" borderId="83" xfId="99" applyFont="1" applyFill="1" applyBorder="1" applyAlignment="1">
      <alignment vertical="center" wrapText="1"/>
      <protection/>
    </xf>
    <xf numFmtId="0" fontId="61" fillId="24" borderId="0" xfId="0" applyFont="1" applyFill="1" applyBorder="1" applyAlignment="1">
      <alignment horizontal="center" vertical="center" wrapText="1"/>
    </xf>
    <xf numFmtId="0" fontId="61" fillId="24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wrapText="1"/>
    </xf>
    <xf numFmtId="0" fontId="61" fillId="0" borderId="14" xfId="0" applyFont="1" applyFill="1" applyBorder="1" applyAlignment="1">
      <alignment wrapText="1"/>
    </xf>
    <xf numFmtId="0" fontId="32" fillId="0" borderId="14" xfId="0" applyFont="1" applyFill="1" applyBorder="1" applyAlignment="1">
      <alignment wrapText="1"/>
    </xf>
    <xf numFmtId="0" fontId="61" fillId="0" borderId="19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left" wrapText="1"/>
    </xf>
    <xf numFmtId="0" fontId="43" fillId="0" borderId="15" xfId="0" applyFont="1" applyFill="1" applyBorder="1" applyAlignment="1">
      <alignment wrapText="1"/>
    </xf>
    <xf numFmtId="0" fontId="61" fillId="24" borderId="2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/>
    </xf>
    <xf numFmtId="0" fontId="32" fillId="0" borderId="16" xfId="0" applyFont="1" applyFill="1" applyBorder="1" applyAlignment="1">
      <alignment wrapText="1"/>
    </xf>
    <xf numFmtId="0" fontId="61" fillId="24" borderId="20" xfId="0" applyFont="1" applyFill="1" applyBorder="1" applyAlignment="1">
      <alignment horizontal="center" vertical="center" wrapText="1"/>
    </xf>
    <xf numFmtId="0" fontId="61" fillId="24" borderId="16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32" fillId="0" borderId="28" xfId="0" applyFont="1" applyBorder="1" applyAlignment="1">
      <alignment horizontal="center"/>
    </xf>
    <xf numFmtId="0" fontId="61" fillId="24" borderId="25" xfId="0" applyFont="1" applyFill="1" applyBorder="1" applyAlignment="1">
      <alignment horizontal="center" vertical="center" wrapText="1"/>
    </xf>
    <xf numFmtId="0" fontId="43" fillId="24" borderId="60" xfId="0" applyFont="1" applyFill="1" applyBorder="1" applyAlignment="1">
      <alignment/>
    </xf>
    <xf numFmtId="0" fontId="43" fillId="24" borderId="14" xfId="0" applyFont="1" applyFill="1" applyBorder="1" applyAlignment="1">
      <alignment/>
    </xf>
    <xf numFmtId="0" fontId="43" fillId="24" borderId="37" xfId="0" applyFont="1" applyFill="1" applyBorder="1" applyAlignment="1">
      <alignment wrapText="1"/>
    </xf>
    <xf numFmtId="0" fontId="43" fillId="0" borderId="73" xfId="0" applyFont="1" applyFill="1" applyBorder="1" applyAlignment="1">
      <alignment horizontal="center" wrapText="1"/>
    </xf>
    <xf numFmtId="0" fontId="61" fillId="0" borderId="74" xfId="0" applyFont="1" applyFill="1" applyBorder="1" applyAlignment="1">
      <alignment horizontal="center" vertical="center" wrapText="1"/>
    </xf>
    <xf numFmtId="0" fontId="70" fillId="0" borderId="74" xfId="0" applyFont="1" applyFill="1" applyBorder="1" applyAlignment="1">
      <alignment horizontal="center" vertical="center" wrapText="1"/>
    </xf>
    <xf numFmtId="0" fontId="70" fillId="0" borderId="76" xfId="0" applyFont="1" applyFill="1" applyBorder="1" applyAlignment="1">
      <alignment horizontal="center" vertical="center" wrapText="1"/>
    </xf>
    <xf numFmtId="0" fontId="70" fillId="24" borderId="74" xfId="0" applyFont="1" applyFill="1" applyBorder="1" applyAlignment="1">
      <alignment horizontal="center" vertical="center" wrapText="1"/>
    </xf>
    <xf numFmtId="0" fontId="70" fillId="24" borderId="75" xfId="0" applyFont="1" applyFill="1" applyBorder="1" applyAlignment="1">
      <alignment horizontal="center" vertical="center" wrapText="1"/>
    </xf>
    <xf numFmtId="0" fontId="61" fillId="24" borderId="66" xfId="0" applyFont="1" applyFill="1" applyBorder="1" applyAlignment="1">
      <alignment horizontal="center" vertical="center" wrapText="1"/>
    </xf>
    <xf numFmtId="0" fontId="70" fillId="24" borderId="87" xfId="0" applyFont="1" applyFill="1" applyBorder="1" applyAlignment="1">
      <alignment horizontal="center" vertical="center" wrapText="1"/>
    </xf>
    <xf numFmtId="0" fontId="43" fillId="24" borderId="68" xfId="0" applyFont="1" applyFill="1" applyBorder="1" applyAlignment="1">
      <alignment wrapText="1"/>
    </xf>
    <xf numFmtId="0" fontId="61" fillId="0" borderId="12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0" fontId="70" fillId="24" borderId="28" xfId="0" applyFont="1" applyFill="1" applyBorder="1" applyAlignment="1">
      <alignment horizontal="center" vertical="center" wrapText="1"/>
    </xf>
    <xf numFmtId="0" fontId="61" fillId="24" borderId="28" xfId="0" applyFont="1" applyFill="1" applyBorder="1" applyAlignment="1">
      <alignment horizontal="center" vertical="center" wrapText="1"/>
    </xf>
    <xf numFmtId="0" fontId="61" fillId="24" borderId="28" xfId="0" applyFont="1" applyFill="1" applyBorder="1" applyAlignment="1">
      <alignment horizontal="center"/>
    </xf>
    <xf numFmtId="0" fontId="43" fillId="0" borderId="15" xfId="0" applyFont="1" applyBorder="1" applyAlignment="1">
      <alignment horizontal="left" vertical="center" wrapText="1"/>
    </xf>
    <xf numFmtId="0" fontId="43" fillId="24" borderId="14" xfId="0" applyFont="1" applyFill="1" applyBorder="1" applyAlignment="1">
      <alignment wrapText="1"/>
    </xf>
    <xf numFmtId="0" fontId="43" fillId="24" borderId="16" xfId="0" applyFont="1" applyFill="1" applyBorder="1" applyAlignment="1">
      <alignment wrapText="1"/>
    </xf>
    <xf numFmtId="0" fontId="43" fillId="24" borderId="15" xfId="0" applyFont="1" applyFill="1" applyBorder="1" applyAlignment="1">
      <alignment wrapText="1"/>
    </xf>
    <xf numFmtId="0" fontId="43" fillId="24" borderId="73" xfId="0" applyFont="1" applyFill="1" applyBorder="1" applyAlignment="1">
      <alignment wrapText="1"/>
    </xf>
    <xf numFmtId="0" fontId="43" fillId="24" borderId="10" xfId="0" applyFont="1" applyFill="1" applyBorder="1" applyAlignment="1">
      <alignment horizontal="left" wrapText="1"/>
    </xf>
    <xf numFmtId="0" fontId="43" fillId="24" borderId="14" xfId="0" applyFont="1" applyFill="1" applyBorder="1" applyAlignment="1">
      <alignment horizontal="left" wrapText="1"/>
    </xf>
    <xf numFmtId="0" fontId="61" fillId="24" borderId="2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43" fillId="24" borderId="60" xfId="0" applyFont="1" applyFill="1" applyBorder="1" applyAlignment="1">
      <alignment wrapText="1"/>
    </xf>
    <xf numFmtId="0" fontId="43" fillId="24" borderId="83" xfId="0" applyFont="1" applyFill="1" applyBorder="1" applyAlignment="1">
      <alignment wrapText="1"/>
    </xf>
    <xf numFmtId="0" fontId="32" fillId="0" borderId="37" xfId="0" applyFont="1" applyBorder="1" applyAlignment="1">
      <alignment horizontal="left" vertical="center" wrapText="1"/>
    </xf>
    <xf numFmtId="0" fontId="43" fillId="0" borderId="69" xfId="0" applyFont="1" applyBorder="1" applyAlignment="1">
      <alignment horizontal="left" vertical="center" wrapText="1"/>
    </xf>
    <xf numFmtId="0" fontId="61" fillId="24" borderId="69" xfId="0" applyFont="1" applyFill="1" applyBorder="1" applyAlignment="1">
      <alignment horizontal="center" vertical="center" wrapText="1"/>
    </xf>
    <xf numFmtId="0" fontId="32" fillId="0" borderId="88" xfId="0" applyFont="1" applyBorder="1" applyAlignment="1">
      <alignment horizontal="left" vertical="center" wrapText="1"/>
    </xf>
    <xf numFmtId="0" fontId="61" fillId="24" borderId="74" xfId="0" applyFont="1" applyFill="1" applyBorder="1" applyAlignment="1">
      <alignment horizontal="center"/>
    </xf>
    <xf numFmtId="0" fontId="61" fillId="24" borderId="76" xfId="0" applyFont="1" applyFill="1" applyBorder="1" applyAlignment="1">
      <alignment horizontal="center" vertical="center" wrapText="1"/>
    </xf>
    <xf numFmtId="0" fontId="43" fillId="0" borderId="86" xfId="0" applyFont="1" applyBorder="1" applyAlignment="1">
      <alignment horizontal="left" vertical="center" wrapText="1"/>
    </xf>
    <xf numFmtId="0" fontId="61" fillId="24" borderId="89" xfId="0" applyFont="1" applyFill="1" applyBorder="1" applyAlignment="1">
      <alignment horizontal="center" vertical="center" wrapText="1"/>
    </xf>
    <xf numFmtId="0" fontId="61" fillId="24" borderId="83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center" vertical="center" wrapText="1"/>
    </xf>
    <xf numFmtId="0" fontId="70" fillId="24" borderId="38" xfId="0" applyFont="1" applyFill="1" applyBorder="1" applyAlignment="1">
      <alignment horizontal="center" vertical="center" wrapText="1"/>
    </xf>
    <xf numFmtId="0" fontId="70" fillId="24" borderId="42" xfId="0" applyFont="1" applyFill="1" applyBorder="1" applyAlignment="1">
      <alignment horizontal="center" vertical="center" wrapText="1"/>
    </xf>
    <xf numFmtId="0" fontId="70" fillId="24" borderId="13" xfId="0" applyFont="1" applyFill="1" applyBorder="1" applyAlignment="1">
      <alignment horizontal="center" vertical="center" wrapText="1"/>
    </xf>
    <xf numFmtId="0" fontId="70" fillId="24" borderId="82" xfId="0" applyFont="1" applyFill="1" applyBorder="1" applyAlignment="1">
      <alignment horizontal="center" vertical="center" wrapText="1"/>
    </xf>
    <xf numFmtId="0" fontId="43" fillId="24" borderId="61" xfId="0" applyFont="1" applyFill="1" applyBorder="1" applyAlignment="1">
      <alignment wrapText="1"/>
    </xf>
    <xf numFmtId="0" fontId="61" fillId="24" borderId="77" xfId="0" applyFont="1" applyFill="1" applyBorder="1" applyAlignment="1">
      <alignment horizontal="center"/>
    </xf>
    <xf numFmtId="0" fontId="32" fillId="24" borderId="13" xfId="0" applyFont="1" applyFill="1" applyBorder="1" applyAlignment="1">
      <alignment wrapText="1"/>
    </xf>
    <xf numFmtId="0" fontId="32" fillId="24" borderId="38" xfId="0" applyFont="1" applyFill="1" applyBorder="1" applyAlignment="1">
      <alignment wrapText="1"/>
    </xf>
    <xf numFmtId="0" fontId="43" fillId="0" borderId="58" xfId="0" applyFont="1" applyFill="1" applyBorder="1" applyAlignment="1">
      <alignment vertical="center"/>
    </xf>
    <xf numFmtId="0" fontId="32" fillId="0" borderId="16" xfId="0" applyFont="1" applyFill="1" applyBorder="1" applyAlignment="1">
      <alignment/>
    </xf>
    <xf numFmtId="0" fontId="43" fillId="0" borderId="81" xfId="0" applyFont="1" applyFill="1" applyBorder="1" applyAlignment="1">
      <alignment horizontal="center"/>
    </xf>
    <xf numFmtId="0" fontId="43" fillId="0" borderId="47" xfId="0" applyFont="1" applyFill="1" applyBorder="1" applyAlignment="1">
      <alignment horizontal="center"/>
    </xf>
    <xf numFmtId="0" fontId="43" fillId="0" borderId="77" xfId="0" applyFont="1" applyFill="1" applyBorder="1" applyAlignment="1">
      <alignment horizontal="center"/>
    </xf>
    <xf numFmtId="0" fontId="61" fillId="24" borderId="81" xfId="0" applyFont="1" applyFill="1" applyBorder="1" applyAlignment="1">
      <alignment horizontal="center" vertical="center" wrapText="1"/>
    </xf>
    <xf numFmtId="0" fontId="61" fillId="24" borderId="81" xfId="0" applyFont="1" applyFill="1" applyBorder="1" applyAlignment="1">
      <alignment horizontal="center"/>
    </xf>
    <xf numFmtId="0" fontId="61" fillId="24" borderId="47" xfId="0" applyFont="1" applyFill="1" applyBorder="1" applyAlignment="1">
      <alignment horizontal="center"/>
    </xf>
    <xf numFmtId="0" fontId="61" fillId="24" borderId="15" xfId="0" applyFont="1" applyFill="1" applyBorder="1" applyAlignment="1">
      <alignment horizontal="center"/>
    </xf>
    <xf numFmtId="0" fontId="61" fillId="24" borderId="13" xfId="0" applyFont="1" applyFill="1" applyBorder="1" applyAlignment="1">
      <alignment horizontal="center" vertical="center" wrapText="1"/>
    </xf>
    <xf numFmtId="0" fontId="61" fillId="24" borderId="13" xfId="0" applyFont="1" applyFill="1" applyBorder="1" applyAlignment="1">
      <alignment horizontal="center"/>
    </xf>
    <xf numFmtId="0" fontId="43" fillId="0" borderId="58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/>
    </xf>
    <xf numFmtId="0" fontId="70" fillId="24" borderId="12" xfId="0" applyFont="1" applyFill="1" applyBorder="1" applyAlignment="1">
      <alignment horizontal="center" vertical="center" wrapText="1"/>
    </xf>
    <xf numFmtId="0" fontId="70" fillId="24" borderId="47" xfId="0" applyFont="1" applyFill="1" applyBorder="1" applyAlignment="1">
      <alignment horizontal="center" vertical="center" wrapText="1"/>
    </xf>
    <xf numFmtId="0" fontId="61" fillId="24" borderId="15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43" fillId="0" borderId="75" xfId="0" applyFont="1" applyBorder="1" applyAlignment="1">
      <alignment horizontal="center"/>
    </xf>
    <xf numFmtId="0" fontId="61" fillId="24" borderId="53" xfId="0" applyFont="1" applyFill="1" applyBorder="1" applyAlignment="1">
      <alignment horizontal="center"/>
    </xf>
    <xf numFmtId="0" fontId="70" fillId="24" borderId="14" xfId="0" applyFont="1" applyFill="1" applyBorder="1" applyAlignment="1">
      <alignment horizontal="center" vertical="center" wrapText="1"/>
    </xf>
    <xf numFmtId="0" fontId="61" fillId="24" borderId="41" xfId="0" applyFont="1" applyFill="1" applyBorder="1" applyAlignment="1">
      <alignment horizontal="center" vertical="center" wrapText="1"/>
    </xf>
    <xf numFmtId="0" fontId="61" fillId="24" borderId="41" xfId="0" applyFont="1" applyFill="1" applyBorder="1" applyAlignment="1">
      <alignment horizontal="center"/>
    </xf>
    <xf numFmtId="0" fontId="32" fillId="0" borderId="42" xfId="0" applyFont="1" applyBorder="1" applyAlignment="1">
      <alignment horizontal="left" vertical="center" wrapText="1"/>
    </xf>
    <xf numFmtId="0" fontId="61" fillId="24" borderId="88" xfId="0" applyFont="1" applyFill="1" applyBorder="1" applyAlignment="1">
      <alignment horizontal="center" vertical="center" wrapText="1"/>
    </xf>
    <xf numFmtId="0" fontId="43" fillId="0" borderId="39" xfId="97" applyFont="1" applyBorder="1" applyAlignment="1">
      <alignment horizontal="center" vertical="center" wrapText="1"/>
      <protection/>
    </xf>
    <xf numFmtId="0" fontId="32" fillId="0" borderId="11" xfId="97" applyFont="1" applyBorder="1" applyAlignment="1">
      <alignment horizontal="center" vertical="center" wrapText="1"/>
      <protection/>
    </xf>
    <xf numFmtId="0" fontId="43" fillId="24" borderId="51" xfId="97" applyFont="1" applyFill="1" applyBorder="1" applyAlignment="1">
      <alignment horizontal="left" vertical="center" wrapText="1"/>
      <protection/>
    </xf>
    <xf numFmtId="0" fontId="8" fillId="0" borderId="0" xfId="97" applyFont="1" applyAlignment="1">
      <alignment vertical="center" wrapText="1"/>
      <protection/>
    </xf>
    <xf numFmtId="0" fontId="32" fillId="0" borderId="11" xfId="97" applyNumberFormat="1" applyFont="1" applyBorder="1" applyAlignment="1">
      <alignment horizontal="center" vertical="center" wrapText="1"/>
      <protection/>
    </xf>
    <xf numFmtId="0" fontId="32" fillId="0" borderId="17" xfId="97" applyFont="1" applyBorder="1" applyAlignment="1">
      <alignment horizontal="center" vertical="center"/>
      <protection/>
    </xf>
    <xf numFmtId="180" fontId="32" fillId="0" borderId="17" xfId="97" applyNumberFormat="1" applyFont="1" applyBorder="1" applyAlignment="1">
      <alignment horizontal="center" vertical="center"/>
      <protection/>
    </xf>
    <xf numFmtId="0" fontId="8" fillId="0" borderId="0" xfId="97" applyFont="1" applyBorder="1" applyAlignment="1">
      <alignment vertical="center" wrapText="1"/>
      <protection/>
    </xf>
    <xf numFmtId="0" fontId="43" fillId="24" borderId="88" xfId="0" applyFont="1" applyFill="1" applyBorder="1" applyAlignment="1">
      <alignment horizontal="center" vertical="center" wrapText="1"/>
    </xf>
    <xf numFmtId="180" fontId="43" fillId="0" borderId="74" xfId="0" applyNumberFormat="1" applyFont="1" applyBorder="1" applyAlignment="1">
      <alignment horizontal="center"/>
    </xf>
    <xf numFmtId="180" fontId="43" fillId="0" borderId="76" xfId="0" applyNumberFormat="1" applyFont="1" applyBorder="1" applyAlignment="1">
      <alignment horizontal="center"/>
    </xf>
    <xf numFmtId="0" fontId="43" fillId="24" borderId="69" xfId="0" applyFont="1" applyFill="1" applyBorder="1" applyAlignment="1">
      <alignment horizontal="center" vertical="center" wrapText="1"/>
    </xf>
    <xf numFmtId="180" fontId="43" fillId="0" borderId="12" xfId="0" applyNumberFormat="1" applyFont="1" applyBorder="1" applyAlignment="1">
      <alignment horizontal="center" vertical="center" wrapText="1"/>
    </xf>
    <xf numFmtId="180" fontId="43" fillId="0" borderId="19" xfId="0" applyNumberFormat="1" applyFont="1" applyBorder="1" applyAlignment="1">
      <alignment horizontal="center" vertical="center" wrapText="1"/>
    </xf>
    <xf numFmtId="180" fontId="43" fillId="0" borderId="12" xfId="0" applyNumberFormat="1" applyFont="1" applyBorder="1" applyAlignment="1">
      <alignment horizontal="center"/>
    </xf>
    <xf numFmtId="180" fontId="43" fillId="0" borderId="19" xfId="0" applyNumberFormat="1" applyFont="1" applyBorder="1" applyAlignment="1">
      <alignment horizontal="center"/>
    </xf>
    <xf numFmtId="0" fontId="8" fillId="24" borderId="0" xfId="0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/>
    </xf>
    <xf numFmtId="0" fontId="43" fillId="24" borderId="89" xfId="0" applyFont="1" applyFill="1" applyBorder="1" applyAlignment="1">
      <alignment horizontal="center" vertical="center" wrapText="1"/>
    </xf>
    <xf numFmtId="180" fontId="43" fillId="0" borderId="43" xfId="97" applyNumberFormat="1" applyFont="1" applyFill="1" applyBorder="1" applyAlignment="1">
      <alignment horizontal="center" vertical="center" wrapText="1"/>
      <protection/>
    </xf>
    <xf numFmtId="0" fontId="43" fillId="0" borderId="43" xfId="97" applyFont="1" applyFill="1" applyBorder="1" applyAlignment="1">
      <alignment horizontal="center" vertical="center" wrapText="1"/>
      <protection/>
    </xf>
    <xf numFmtId="180" fontId="43" fillId="0" borderId="20" xfId="0" applyNumberFormat="1" applyFont="1" applyBorder="1" applyAlignment="1">
      <alignment horizontal="center"/>
    </xf>
    <xf numFmtId="0" fontId="43" fillId="24" borderId="15" xfId="0" applyFont="1" applyFill="1" applyBorder="1" applyAlignment="1">
      <alignment horizontal="center" vertical="center" wrapText="1"/>
    </xf>
    <xf numFmtId="180" fontId="43" fillId="0" borderId="53" xfId="0" applyNumberFormat="1" applyFont="1" applyBorder="1" applyAlignment="1">
      <alignment horizontal="center"/>
    </xf>
    <xf numFmtId="180" fontId="43" fillId="0" borderId="21" xfId="0" applyNumberFormat="1" applyFont="1" applyBorder="1" applyAlignment="1">
      <alignment horizontal="center"/>
    </xf>
    <xf numFmtId="0" fontId="43" fillId="0" borderId="14" xfId="97" applyFont="1" applyBorder="1" applyAlignment="1">
      <alignment horizontal="center" vertical="center" wrapText="1"/>
      <protection/>
    </xf>
    <xf numFmtId="189" fontId="43" fillId="0" borderId="12" xfId="0" applyNumberFormat="1" applyFont="1" applyBorder="1" applyAlignment="1">
      <alignment horizontal="center"/>
    </xf>
    <xf numFmtId="189" fontId="43" fillId="0" borderId="19" xfId="0" applyNumberFormat="1" applyFont="1" applyBorder="1" applyAlignment="1">
      <alignment horizontal="center"/>
    </xf>
    <xf numFmtId="180" fontId="43" fillId="0" borderId="12" xfId="97" applyNumberFormat="1" applyFont="1" applyBorder="1" applyAlignment="1">
      <alignment horizontal="center" vertical="center" wrapText="1"/>
      <protection/>
    </xf>
    <xf numFmtId="180" fontId="43" fillId="0" borderId="19" xfId="97" applyNumberFormat="1" applyFont="1" applyBorder="1" applyAlignment="1">
      <alignment horizontal="center" vertical="center" wrapText="1"/>
      <protection/>
    </xf>
    <xf numFmtId="180" fontId="43" fillId="0" borderId="12" xfId="97" applyNumberFormat="1" applyFont="1" applyFill="1" applyBorder="1" applyAlignment="1">
      <alignment horizontal="center" vertical="center" wrapText="1"/>
      <protection/>
    </xf>
    <xf numFmtId="0" fontId="43" fillId="0" borderId="16" xfId="97" applyFont="1" applyBorder="1" applyAlignment="1">
      <alignment horizontal="center" vertical="center" wrapText="1"/>
      <protection/>
    </xf>
    <xf numFmtId="180" fontId="43" fillId="0" borderId="43" xfId="97" applyNumberFormat="1" applyFont="1" applyBorder="1" applyAlignment="1">
      <alignment horizontal="center" vertical="center" wrapText="1"/>
      <protection/>
    </xf>
    <xf numFmtId="180" fontId="43" fillId="0" borderId="20" xfId="97" applyNumberFormat="1" applyFont="1" applyBorder="1" applyAlignment="1">
      <alignment horizontal="center" vertical="center" wrapText="1"/>
      <protection/>
    </xf>
    <xf numFmtId="0" fontId="43" fillId="0" borderId="15" xfId="97" applyFont="1" applyBorder="1" applyAlignment="1">
      <alignment horizontal="center" vertical="center" wrapText="1"/>
      <protection/>
    </xf>
    <xf numFmtId="180" fontId="43" fillId="0" borderId="53" xfId="97" applyNumberFormat="1" applyFont="1" applyBorder="1" applyAlignment="1">
      <alignment horizontal="center" vertical="center" wrapText="1"/>
      <protection/>
    </xf>
    <xf numFmtId="180" fontId="43" fillId="0" borderId="21" xfId="97" applyNumberFormat="1" applyFont="1" applyBorder="1" applyAlignment="1">
      <alignment horizontal="center" vertical="center" wrapText="1"/>
      <protection/>
    </xf>
    <xf numFmtId="0" fontId="43" fillId="0" borderId="43" xfId="97" applyFont="1" applyBorder="1" applyAlignment="1">
      <alignment horizontal="center" vertical="center" wrapText="1"/>
      <protection/>
    </xf>
    <xf numFmtId="0" fontId="43" fillId="0" borderId="20" xfId="97" applyFont="1" applyBorder="1" applyAlignment="1">
      <alignment horizontal="center" vertical="center" wrapText="1"/>
      <protection/>
    </xf>
    <xf numFmtId="0" fontId="43" fillId="0" borderId="0" xfId="97" applyFont="1" applyBorder="1" applyAlignment="1">
      <alignment horizontal="left" vertical="top"/>
      <protection/>
    </xf>
    <xf numFmtId="0" fontId="75" fillId="0" borderId="0" xfId="97" applyFont="1" applyBorder="1" applyAlignment="1">
      <alignment horizontal="left" vertical="top" wrapText="1"/>
      <protection/>
    </xf>
    <xf numFmtId="0" fontId="43" fillId="0" borderId="0" xfId="97" applyFont="1" applyAlignment="1">
      <alignment horizontal="center" vertical="top" wrapText="1"/>
      <protection/>
    </xf>
    <xf numFmtId="0" fontId="43" fillId="0" borderId="0" xfId="97" applyFont="1" applyAlignment="1">
      <alignment horizontal="center" vertical="center" wrapText="1"/>
      <protection/>
    </xf>
    <xf numFmtId="0" fontId="8" fillId="0" borderId="0" xfId="97" applyFont="1" applyAlignment="1">
      <alignment horizontal="center" vertical="center" wrapText="1"/>
      <protection/>
    </xf>
    <xf numFmtId="0" fontId="43" fillId="0" borderId="0" xfId="97" applyFont="1" applyAlignment="1">
      <alignment horizontal="left" vertical="top" wrapText="1"/>
      <protection/>
    </xf>
    <xf numFmtId="0" fontId="43" fillId="24" borderId="39" xfId="97" applyFont="1" applyFill="1" applyBorder="1" applyAlignment="1">
      <alignment horizontal="left" vertical="center" wrapText="1"/>
      <protection/>
    </xf>
    <xf numFmtId="180" fontId="43" fillId="0" borderId="74" xfId="97" applyNumberFormat="1" applyFont="1" applyBorder="1" applyAlignment="1">
      <alignment horizontal="center" vertical="center" wrapText="1"/>
      <protection/>
    </xf>
    <xf numFmtId="180" fontId="43" fillId="0" borderId="76" xfId="97" applyNumberFormat="1" applyFont="1" applyBorder="1" applyAlignment="1">
      <alignment horizontal="center" vertical="center" wrapText="1"/>
      <protection/>
    </xf>
    <xf numFmtId="0" fontId="43" fillId="24" borderId="14" xfId="97" applyFont="1" applyFill="1" applyBorder="1" applyAlignment="1">
      <alignment horizontal="center" vertical="center" wrapText="1"/>
      <protection/>
    </xf>
    <xf numFmtId="180" fontId="43" fillId="24" borderId="12" xfId="97" applyNumberFormat="1" applyFont="1" applyFill="1" applyBorder="1" applyAlignment="1">
      <alignment horizontal="center" vertical="center" wrapText="1"/>
      <protection/>
    </xf>
    <xf numFmtId="180" fontId="43" fillId="24" borderId="19" xfId="97" applyNumberFormat="1" applyFont="1" applyFill="1" applyBorder="1" applyAlignment="1">
      <alignment horizontal="center" vertical="center" wrapText="1"/>
      <protection/>
    </xf>
    <xf numFmtId="0" fontId="43" fillId="24" borderId="16" xfId="97" applyFont="1" applyFill="1" applyBorder="1" applyAlignment="1">
      <alignment horizontal="center" vertical="center" wrapText="1"/>
      <protection/>
    </xf>
    <xf numFmtId="180" fontId="43" fillId="24" borderId="43" xfId="97" applyNumberFormat="1" applyFont="1" applyFill="1" applyBorder="1" applyAlignment="1">
      <alignment horizontal="center" vertical="center" wrapText="1"/>
      <protection/>
    </xf>
    <xf numFmtId="180" fontId="43" fillId="24" borderId="20" xfId="97" applyNumberFormat="1" applyFont="1" applyFill="1" applyBorder="1" applyAlignment="1">
      <alignment horizontal="center" vertical="center" wrapText="1"/>
      <protection/>
    </xf>
    <xf numFmtId="0" fontId="32" fillId="0" borderId="73" xfId="97" applyFont="1" applyBorder="1" applyAlignment="1">
      <alignment horizontal="center" vertical="center" wrapText="1"/>
      <protection/>
    </xf>
    <xf numFmtId="0" fontId="32" fillId="0" borderId="74" xfId="97" applyFont="1" applyBorder="1" applyAlignment="1">
      <alignment horizontal="center" vertical="center"/>
      <protection/>
    </xf>
    <xf numFmtId="0" fontId="32" fillId="0" borderId="74" xfId="97" applyFont="1" applyBorder="1" applyAlignment="1">
      <alignment horizontal="center" vertical="center" wrapText="1"/>
      <protection/>
    </xf>
    <xf numFmtId="0" fontId="32" fillId="0" borderId="74" xfId="97" applyFont="1" applyFill="1" applyBorder="1" applyAlignment="1">
      <alignment horizontal="center" vertical="center"/>
      <protection/>
    </xf>
    <xf numFmtId="0" fontId="70" fillId="0" borderId="74" xfId="97" applyFont="1" applyFill="1" applyBorder="1" applyAlignment="1">
      <alignment horizontal="center" vertical="center"/>
      <protection/>
    </xf>
    <xf numFmtId="0" fontId="32" fillId="0" borderId="76" xfId="97" applyFont="1" applyFill="1" applyBorder="1" applyAlignment="1">
      <alignment horizontal="center" vertical="center"/>
      <protection/>
    </xf>
    <xf numFmtId="0" fontId="32" fillId="0" borderId="14" xfId="97" applyFont="1" applyBorder="1" applyAlignment="1">
      <alignment horizontal="center" vertical="center" wrapText="1"/>
      <protection/>
    </xf>
    <xf numFmtId="0" fontId="43" fillId="0" borderId="12" xfId="97" applyFont="1" applyBorder="1" applyAlignment="1">
      <alignment vertical="center" wrapText="1"/>
      <protection/>
    </xf>
    <xf numFmtId="0" fontId="32" fillId="0" borderId="12" xfId="97" applyFont="1" applyFill="1" applyBorder="1" applyAlignment="1">
      <alignment horizontal="center" vertical="center"/>
      <protection/>
    </xf>
    <xf numFmtId="0" fontId="70" fillId="0" borderId="12" xfId="97" applyFont="1" applyFill="1" applyBorder="1" applyAlignment="1">
      <alignment horizontal="center" vertical="center"/>
      <protection/>
    </xf>
    <xf numFmtId="0" fontId="32" fillId="0" borderId="19" xfId="97" applyFont="1" applyFill="1" applyBorder="1" applyAlignment="1">
      <alignment horizontal="center" vertical="center"/>
      <protection/>
    </xf>
    <xf numFmtId="0" fontId="32" fillId="0" borderId="14" xfId="97" applyFont="1" applyBorder="1" applyAlignment="1">
      <alignment horizontal="center" vertical="top" wrapText="1"/>
      <protection/>
    </xf>
    <xf numFmtId="0" fontId="43" fillId="0" borderId="12" xfId="97" applyFont="1" applyBorder="1" applyAlignment="1">
      <alignment horizontal="center" vertical="center" wrapText="1"/>
      <protection/>
    </xf>
    <xf numFmtId="1" fontId="43" fillId="0" borderId="12" xfId="97" applyNumberFormat="1" applyFont="1" applyBorder="1" applyAlignment="1">
      <alignment horizontal="center" vertical="center" wrapText="1"/>
      <protection/>
    </xf>
    <xf numFmtId="0" fontId="32" fillId="0" borderId="83" xfId="97" applyFont="1" applyBorder="1" applyAlignment="1">
      <alignment horizontal="center" vertical="top" wrapText="1"/>
      <protection/>
    </xf>
    <xf numFmtId="0" fontId="43" fillId="0" borderId="63" xfId="97" applyFont="1" applyBorder="1" applyAlignment="1">
      <alignment horizontal="center" vertical="center"/>
      <protection/>
    </xf>
    <xf numFmtId="0" fontId="43" fillId="0" borderId="63" xfId="97" applyFont="1" applyBorder="1" applyAlignment="1">
      <alignment horizontal="center" vertical="center" wrapText="1"/>
      <protection/>
    </xf>
    <xf numFmtId="0" fontId="43" fillId="0" borderId="63" xfId="97" applyFont="1" applyFill="1" applyBorder="1" applyAlignment="1">
      <alignment horizontal="center" vertical="center"/>
      <protection/>
    </xf>
    <xf numFmtId="0" fontId="61" fillId="0" borderId="63" xfId="97" applyFont="1" applyFill="1" applyBorder="1" applyAlignment="1">
      <alignment horizontal="center" vertical="center"/>
      <protection/>
    </xf>
    <xf numFmtId="0" fontId="43" fillId="0" borderId="84" xfId="97" applyFont="1" applyFill="1" applyBorder="1" applyAlignment="1">
      <alignment horizontal="center" vertical="center"/>
      <protection/>
    </xf>
    <xf numFmtId="0" fontId="32" fillId="0" borderId="16" xfId="97" applyFont="1" applyBorder="1" applyAlignment="1">
      <alignment horizontal="center" vertical="center" wrapText="1"/>
      <protection/>
    </xf>
    <xf numFmtId="0" fontId="43" fillId="0" borderId="43" xfId="97" applyFont="1" applyBorder="1" applyAlignment="1">
      <alignment vertical="center" wrapText="1"/>
      <protection/>
    </xf>
    <xf numFmtId="0" fontId="61" fillId="0" borderId="43" xfId="97" applyFont="1" applyBorder="1" applyAlignment="1">
      <alignment horizontal="center" vertical="center" wrapText="1"/>
      <protection/>
    </xf>
    <xf numFmtId="0" fontId="43" fillId="0" borderId="0" xfId="97" applyFont="1" applyFill="1" applyBorder="1" applyAlignment="1">
      <alignment horizontal="left" vertical="top"/>
      <protection/>
    </xf>
    <xf numFmtId="0" fontId="43" fillId="0" borderId="0" xfId="97" applyFont="1" applyFill="1" applyBorder="1" applyAlignment="1">
      <alignment horizontal="left" vertical="top" wrapText="1"/>
      <protection/>
    </xf>
    <xf numFmtId="0" fontId="43" fillId="0" borderId="0" xfId="97" applyFont="1" applyFill="1" applyBorder="1" applyAlignment="1">
      <alignment horizontal="center" vertical="top" wrapText="1"/>
      <protection/>
    </xf>
    <xf numFmtId="0" fontId="43" fillId="0" borderId="0" xfId="97" applyFont="1" applyAlignment="1">
      <alignment horizontal="center" vertical="center"/>
      <protection/>
    </xf>
    <xf numFmtId="0" fontId="43" fillId="0" borderId="0" xfId="97" applyFont="1" applyBorder="1" applyAlignment="1">
      <alignment horizontal="left" vertical="top" wrapText="1"/>
      <protection/>
    </xf>
    <xf numFmtId="0" fontId="43" fillId="0" borderId="0" xfId="97" applyFont="1" applyBorder="1" applyAlignment="1">
      <alignment horizontal="center" vertical="top" wrapText="1"/>
      <protection/>
    </xf>
    <xf numFmtId="0" fontId="8" fillId="0" borderId="0" xfId="97" applyFont="1" applyBorder="1" applyAlignment="1">
      <alignment horizontal="left" vertical="top" wrapText="1"/>
      <protection/>
    </xf>
    <xf numFmtId="0" fontId="68" fillId="0" borderId="0" xfId="97" applyFont="1" applyAlignment="1">
      <alignment horizontal="center" vertical="center"/>
      <protection/>
    </xf>
    <xf numFmtId="180" fontId="8" fillId="0" borderId="0" xfId="97" applyNumberFormat="1" applyFont="1" applyAlignment="1">
      <alignment horizontal="center" vertical="center" wrapText="1"/>
      <protection/>
    </xf>
    <xf numFmtId="0" fontId="43" fillId="0" borderId="12" xfId="97" applyFont="1" applyFill="1" applyBorder="1" applyAlignment="1">
      <alignment horizontal="center" vertical="center"/>
      <protection/>
    </xf>
    <xf numFmtId="0" fontId="43" fillId="0" borderId="19" xfId="97" applyFont="1" applyFill="1" applyBorder="1" applyAlignment="1">
      <alignment horizontal="center" vertical="center"/>
      <protection/>
    </xf>
    <xf numFmtId="0" fontId="43" fillId="0" borderId="12" xfId="97" applyFont="1" applyBorder="1" applyAlignment="1">
      <alignment horizontal="center" vertical="center"/>
      <protection/>
    </xf>
    <xf numFmtId="0" fontId="4" fillId="24" borderId="0" xfId="97" applyFont="1" applyFill="1" applyBorder="1" applyAlignment="1">
      <alignment horizontal="center" vertical="center" wrapText="1"/>
      <protection/>
    </xf>
    <xf numFmtId="0" fontId="3" fillId="0" borderId="0" xfId="97" applyFont="1" applyBorder="1" applyAlignment="1">
      <alignment horizontal="center" vertical="center" wrapText="1"/>
      <protection/>
    </xf>
    <xf numFmtId="180" fontId="22" fillId="24" borderId="0" xfId="97" applyNumberFormat="1" applyFont="1" applyFill="1" applyBorder="1" applyAlignment="1">
      <alignment horizontal="center" vertical="center" wrapText="1"/>
      <protection/>
    </xf>
    <xf numFmtId="0" fontId="32" fillId="0" borderId="37" xfId="97" applyFont="1" applyBorder="1" applyAlignment="1">
      <alignment horizontal="left" vertical="center" wrapText="1"/>
      <protection/>
    </xf>
    <xf numFmtId="0" fontId="32" fillId="0" borderId="50" xfId="97" applyFont="1" applyBorder="1" applyAlignment="1">
      <alignment horizontal="center" vertical="center" wrapText="1"/>
      <protection/>
    </xf>
    <xf numFmtId="0" fontId="32" fillId="0" borderId="24" xfId="97" applyFont="1" applyBorder="1" applyAlignment="1">
      <alignment horizontal="left" vertical="center" wrapText="1"/>
      <protection/>
    </xf>
    <xf numFmtId="0" fontId="32" fillId="0" borderId="24" xfId="97" applyFont="1" applyBorder="1" applyAlignment="1">
      <alignment horizontal="center" vertical="center" wrapText="1"/>
      <protection/>
    </xf>
    <xf numFmtId="0" fontId="32" fillId="0" borderId="41" xfId="97" applyFont="1" applyBorder="1" applyAlignment="1">
      <alignment horizontal="center" vertical="center" wrapText="1"/>
      <protection/>
    </xf>
    <xf numFmtId="0" fontId="32" fillId="0" borderId="48" xfId="97" applyFont="1" applyBorder="1" applyAlignment="1">
      <alignment horizontal="center" vertical="center" wrapText="1"/>
      <protection/>
    </xf>
    <xf numFmtId="0" fontId="43" fillId="0" borderId="26" xfId="97" applyFont="1" applyBorder="1" applyAlignment="1">
      <alignment horizontal="left" wrapText="1"/>
      <protection/>
    </xf>
    <xf numFmtId="0" fontId="43" fillId="0" borderId="51" xfId="97" applyFont="1" applyBorder="1" applyAlignment="1">
      <alignment horizontal="center" wrapText="1"/>
      <protection/>
    </xf>
    <xf numFmtId="0" fontId="43" fillId="0" borderId="51" xfId="97" applyFont="1" applyBorder="1" applyAlignment="1">
      <alignment horizontal="center"/>
      <protection/>
    </xf>
    <xf numFmtId="0" fontId="43" fillId="0" borderId="0" xfId="97" applyFont="1" applyBorder="1" applyAlignment="1">
      <alignment horizontal="center" wrapText="1"/>
      <protection/>
    </xf>
    <xf numFmtId="0" fontId="43" fillId="0" borderId="10" xfId="97" applyFont="1" applyBorder="1" applyAlignment="1">
      <alignment horizontal="center" wrapText="1"/>
      <protection/>
    </xf>
    <xf numFmtId="0" fontId="43" fillId="0" borderId="10" xfId="97" applyFont="1" applyBorder="1" applyAlignment="1">
      <alignment horizontal="center"/>
      <protection/>
    </xf>
    <xf numFmtId="0" fontId="43" fillId="0" borderId="25" xfId="97" applyFont="1" applyBorder="1" applyAlignment="1">
      <alignment horizontal="center" wrapText="1"/>
      <protection/>
    </xf>
    <xf numFmtId="0" fontId="43" fillId="0" borderId="68" xfId="97" applyFont="1" applyBorder="1" applyAlignment="1">
      <alignment horizontal="left" wrapText="1"/>
      <protection/>
    </xf>
    <xf numFmtId="0" fontId="43" fillId="0" borderId="39" xfId="97" applyFont="1" applyBorder="1" applyAlignment="1">
      <alignment horizontal="center" wrapText="1"/>
      <protection/>
    </xf>
    <xf numFmtId="0" fontId="43" fillId="0" borderId="39" xfId="97" applyFont="1" applyBorder="1" applyAlignment="1">
      <alignment horizontal="center"/>
      <protection/>
    </xf>
    <xf numFmtId="0" fontId="43" fillId="0" borderId="22" xfId="97" applyFont="1" applyBorder="1" applyAlignment="1">
      <alignment horizontal="center" wrapText="1"/>
      <protection/>
    </xf>
    <xf numFmtId="0" fontId="32" fillId="0" borderId="24" xfId="97" applyFont="1" applyBorder="1" applyAlignment="1">
      <alignment horizontal="left" wrapText="1"/>
      <protection/>
    </xf>
    <xf numFmtId="0" fontId="43" fillId="0" borderId="24" xfId="97" applyFont="1" applyBorder="1" applyAlignment="1">
      <alignment wrapText="1"/>
      <protection/>
    </xf>
    <xf numFmtId="0" fontId="43" fillId="0" borderId="41" xfId="97" applyFont="1" applyBorder="1" applyAlignment="1">
      <alignment horizontal="center" wrapText="1"/>
      <protection/>
    </xf>
    <xf numFmtId="0" fontId="43" fillId="0" borderId="41" xfId="97" applyFont="1" applyBorder="1" applyAlignment="1">
      <alignment wrapText="1"/>
      <protection/>
    </xf>
    <xf numFmtId="0" fontId="43" fillId="0" borderId="41" xfId="97" applyFont="1" applyFill="1" applyBorder="1" applyAlignment="1">
      <alignment horizontal="center" wrapText="1"/>
      <protection/>
    </xf>
    <xf numFmtId="0" fontId="43" fillId="0" borderId="48" xfId="97" applyFont="1" applyFill="1" applyBorder="1" applyAlignment="1">
      <alignment horizontal="center" wrapText="1"/>
      <protection/>
    </xf>
    <xf numFmtId="0" fontId="43" fillId="0" borderId="67" xfId="97" applyFont="1" applyBorder="1" applyAlignment="1">
      <alignment horizontal="left" wrapText="1"/>
      <protection/>
    </xf>
    <xf numFmtId="0" fontId="43" fillId="0" borderId="66" xfId="97" applyFont="1" applyBorder="1" applyAlignment="1">
      <alignment horizontal="center" wrapText="1"/>
      <protection/>
    </xf>
    <xf numFmtId="0" fontId="43" fillId="0" borderId="47" xfId="97" applyFont="1" applyBorder="1" applyAlignment="1">
      <alignment horizontal="center" wrapText="1"/>
      <protection/>
    </xf>
    <xf numFmtId="0" fontId="43" fillId="0" borderId="52" xfId="97" applyFont="1" applyBorder="1" applyAlignment="1">
      <alignment horizontal="center"/>
      <protection/>
    </xf>
    <xf numFmtId="0" fontId="43" fillId="0" borderId="71" xfId="97" applyFont="1" applyBorder="1" applyAlignment="1">
      <alignment horizontal="center" wrapText="1"/>
      <protection/>
    </xf>
    <xf numFmtId="0" fontId="43" fillId="0" borderId="48" xfId="97" applyFont="1" applyBorder="1" applyAlignment="1">
      <alignment horizontal="center" wrapText="1"/>
      <protection/>
    </xf>
    <xf numFmtId="0" fontId="43" fillId="0" borderId="67" xfId="97" applyFont="1" applyBorder="1" applyAlignment="1">
      <alignment horizontal="center" wrapText="1"/>
      <protection/>
    </xf>
    <xf numFmtId="0" fontId="43" fillId="0" borderId="60" xfId="97" applyFont="1" applyBorder="1" applyAlignment="1">
      <alignment horizontal="center" wrapText="1"/>
      <protection/>
    </xf>
    <xf numFmtId="1" fontId="43" fillId="0" borderId="10" xfId="97" applyNumberFormat="1" applyFont="1" applyBorder="1" applyAlignment="1">
      <alignment horizontal="center"/>
      <protection/>
    </xf>
    <xf numFmtId="0" fontId="43" fillId="0" borderId="68" xfId="97" applyFont="1" applyBorder="1" applyAlignment="1">
      <alignment horizontal="center" wrapText="1"/>
      <protection/>
    </xf>
    <xf numFmtId="0" fontId="43" fillId="0" borderId="24" xfId="97" applyFont="1" applyBorder="1" applyAlignment="1">
      <alignment horizontal="center" wrapText="1"/>
      <protection/>
    </xf>
    <xf numFmtId="0" fontId="43" fillId="0" borderId="51" xfId="97" applyFont="1" applyBorder="1" applyAlignment="1">
      <alignment wrapText="1"/>
      <protection/>
    </xf>
    <xf numFmtId="0" fontId="43" fillId="0" borderId="67" xfId="97" applyFont="1" applyBorder="1" applyAlignment="1">
      <alignment wrapText="1"/>
      <protection/>
    </xf>
    <xf numFmtId="0" fontId="43" fillId="0" borderId="10" xfId="97" applyFont="1" applyBorder="1" applyAlignment="1">
      <alignment horizontal="center" shrinkToFit="1"/>
      <protection/>
    </xf>
    <xf numFmtId="3" fontId="43" fillId="0" borderId="10" xfId="97" applyNumberFormat="1" applyFont="1" applyBorder="1" applyAlignment="1">
      <alignment horizontal="center"/>
      <protection/>
    </xf>
    <xf numFmtId="49" fontId="43" fillId="0" borderId="10" xfId="97" applyNumberFormat="1" applyFont="1" applyBorder="1" applyAlignment="1">
      <alignment horizontal="center" wrapText="1"/>
      <protection/>
    </xf>
    <xf numFmtId="49" fontId="43" fillId="0" borderId="60" xfId="97" applyNumberFormat="1" applyFont="1" applyBorder="1" applyAlignment="1">
      <alignment horizontal="center" wrapText="1"/>
      <protection/>
    </xf>
    <xf numFmtId="0" fontId="43" fillId="0" borderId="68" xfId="97" applyFont="1" applyBorder="1" applyAlignment="1">
      <alignment horizontal="center" vertical="center" wrapText="1"/>
      <protection/>
    </xf>
    <xf numFmtId="0" fontId="43" fillId="0" borderId="11" xfId="97" applyFont="1" applyBorder="1" applyAlignment="1">
      <alignment horizontal="left" wrapText="1"/>
      <protection/>
    </xf>
    <xf numFmtId="0" fontId="43" fillId="0" borderId="67" xfId="97" applyFont="1" applyBorder="1" applyAlignment="1">
      <alignment horizontal="center"/>
      <protection/>
    </xf>
    <xf numFmtId="0" fontId="43" fillId="0" borderId="87" xfId="97" applyFont="1" applyBorder="1" applyAlignment="1">
      <alignment horizontal="center"/>
      <protection/>
    </xf>
    <xf numFmtId="0" fontId="43" fillId="0" borderId="60" xfId="97" applyFont="1" applyBorder="1" applyAlignment="1">
      <alignment horizontal="center"/>
      <protection/>
    </xf>
    <xf numFmtId="0" fontId="43" fillId="0" borderId="59" xfId="97" applyFont="1" applyBorder="1" applyAlignment="1">
      <alignment horizontal="center"/>
      <protection/>
    </xf>
    <xf numFmtId="0" fontId="43" fillId="0" borderId="17" xfId="97" applyFont="1" applyBorder="1" applyAlignment="1">
      <alignment horizontal="center" wrapText="1"/>
      <protection/>
    </xf>
    <xf numFmtId="0" fontId="43" fillId="0" borderId="61" xfId="97" applyFont="1" applyBorder="1" applyAlignment="1">
      <alignment horizontal="center"/>
      <protection/>
    </xf>
    <xf numFmtId="0" fontId="43" fillId="0" borderId="56" xfId="97" applyFont="1" applyBorder="1" applyAlignment="1">
      <alignment horizontal="center"/>
      <protection/>
    </xf>
    <xf numFmtId="0" fontId="43" fillId="0" borderId="17" xfId="97" applyFont="1" applyBorder="1" applyAlignment="1">
      <alignment horizontal="center"/>
      <protection/>
    </xf>
    <xf numFmtId="0" fontId="43" fillId="0" borderId="52" xfId="0" applyFon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2" fontId="43" fillId="0" borderId="17" xfId="0" applyNumberFormat="1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32" fillId="24" borderId="13" xfId="0" applyFont="1" applyFill="1" applyBorder="1" applyAlignment="1">
      <alignment horizontal="left"/>
    </xf>
    <xf numFmtId="0" fontId="32" fillId="24" borderId="24" xfId="0" applyFont="1" applyFill="1" applyBorder="1" applyAlignment="1">
      <alignment/>
    </xf>
    <xf numFmtId="0" fontId="32" fillId="24" borderId="24" xfId="0" applyFont="1" applyFill="1" applyBorder="1" applyAlignment="1">
      <alignment horizontal="center" wrapText="1"/>
    </xf>
    <xf numFmtId="0" fontId="32" fillId="24" borderId="41" xfId="0" applyFont="1" applyFill="1" applyBorder="1" applyAlignment="1">
      <alignment horizontal="center" wrapText="1"/>
    </xf>
    <xf numFmtId="0" fontId="32" fillId="0" borderId="48" xfId="0" applyFont="1" applyBorder="1" applyAlignment="1">
      <alignment horizontal="center" wrapText="1"/>
    </xf>
    <xf numFmtId="0" fontId="43" fillId="24" borderId="58" xfId="0" applyFont="1" applyFill="1" applyBorder="1" applyAlignment="1">
      <alignment/>
    </xf>
    <xf numFmtId="0" fontId="43" fillId="24" borderId="51" xfId="0" applyFont="1" applyFill="1" applyBorder="1" applyAlignment="1">
      <alignment horizontal="center"/>
    </xf>
    <xf numFmtId="0" fontId="43" fillId="24" borderId="66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24" borderId="10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24" borderId="68" xfId="0" applyFont="1" applyFill="1" applyBorder="1" applyAlignment="1">
      <alignment/>
    </xf>
    <xf numFmtId="0" fontId="43" fillId="24" borderId="39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/>
    </xf>
    <xf numFmtId="0" fontId="6" fillId="24" borderId="13" xfId="0" applyFont="1" applyFill="1" applyBorder="1" applyAlignment="1">
      <alignment vertical="center" wrapText="1"/>
    </xf>
    <xf numFmtId="0" fontId="32" fillId="24" borderId="50" xfId="0" applyFont="1" applyFill="1" applyBorder="1" applyAlignment="1">
      <alignment horizontal="center"/>
    </xf>
    <xf numFmtId="0" fontId="32" fillId="0" borderId="50" xfId="0" applyFont="1" applyFill="1" applyBorder="1" applyAlignment="1">
      <alignment horizontal="center"/>
    </xf>
    <xf numFmtId="0" fontId="32" fillId="24" borderId="24" xfId="0" applyFont="1" applyFill="1" applyBorder="1" applyAlignment="1">
      <alignment horizontal="center"/>
    </xf>
    <xf numFmtId="0" fontId="32" fillId="24" borderId="41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43" fillId="24" borderId="67" xfId="0" applyFont="1" applyFill="1" applyBorder="1" applyAlignment="1">
      <alignment/>
    </xf>
    <xf numFmtId="0" fontId="43" fillId="24" borderId="25" xfId="0" applyFont="1" applyFill="1" applyBorder="1" applyAlignment="1">
      <alignment horizontal="center"/>
    </xf>
    <xf numFmtId="0" fontId="43" fillId="24" borderId="22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32" fillId="24" borderId="38" xfId="0" applyFont="1" applyFill="1" applyBorder="1" applyAlignment="1">
      <alignment/>
    </xf>
    <xf numFmtId="0" fontId="32" fillId="24" borderId="28" xfId="0" applyFont="1" applyFill="1" applyBorder="1" applyAlignment="1">
      <alignment horizontal="center"/>
    </xf>
    <xf numFmtId="0" fontId="71" fillId="24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32" fillId="0" borderId="24" xfId="96" applyFont="1" applyBorder="1">
      <alignment/>
      <protection/>
    </xf>
    <xf numFmtId="0" fontId="32" fillId="0" borderId="24" xfId="96" applyFont="1" applyBorder="1" applyAlignment="1">
      <alignment horizontal="center"/>
      <protection/>
    </xf>
    <xf numFmtId="0" fontId="43" fillId="0" borderId="48" xfId="0" applyFont="1" applyBorder="1" applyAlignment="1">
      <alignment vertical="center"/>
    </xf>
    <xf numFmtId="0" fontId="43" fillId="0" borderId="11" xfId="96" applyFont="1" applyBorder="1">
      <alignment/>
      <protection/>
    </xf>
    <xf numFmtId="0" fontId="43" fillId="0" borderId="11" xfId="96" applyFont="1" applyBorder="1" applyAlignment="1">
      <alignment horizontal="center"/>
      <protection/>
    </xf>
    <xf numFmtId="0" fontId="43" fillId="24" borderId="11" xfId="96" applyFont="1" applyFill="1" applyBorder="1" applyAlignment="1">
      <alignment horizontal="center"/>
      <protection/>
    </xf>
    <xf numFmtId="0" fontId="43" fillId="0" borderId="10" xfId="96" applyFont="1" applyBorder="1">
      <alignment/>
      <protection/>
    </xf>
    <xf numFmtId="0" fontId="43" fillId="0" borderId="10" xfId="96" applyFont="1" applyBorder="1" applyAlignment="1">
      <alignment horizontal="center"/>
      <protection/>
    </xf>
    <xf numFmtId="0" fontId="43" fillId="24" borderId="10" xfId="96" applyFont="1" applyFill="1" applyBorder="1" applyAlignment="1">
      <alignment horizontal="center"/>
      <protection/>
    </xf>
    <xf numFmtId="0" fontId="43" fillId="0" borderId="10" xfId="96" applyFont="1" applyBorder="1" applyAlignment="1">
      <alignment horizontal="center" vertical="center"/>
      <protection/>
    </xf>
    <xf numFmtId="0" fontId="43" fillId="0" borderId="51" xfId="96" applyFont="1" applyBorder="1">
      <alignment/>
      <protection/>
    </xf>
    <xf numFmtId="0" fontId="43" fillId="0" borderId="17" xfId="96" applyFont="1" applyBorder="1">
      <alignment/>
      <protection/>
    </xf>
    <xf numFmtId="0" fontId="43" fillId="0" borderId="17" xfId="96" applyFont="1" applyBorder="1" applyAlignment="1">
      <alignment horizontal="center"/>
      <protection/>
    </xf>
    <xf numFmtId="0" fontId="43" fillId="24" borderId="17" xfId="96" applyFont="1" applyFill="1" applyBorder="1" applyAlignment="1">
      <alignment horizontal="center"/>
      <protection/>
    </xf>
    <xf numFmtId="0" fontId="32" fillId="0" borderId="13" xfId="96" applyFont="1" applyBorder="1">
      <alignment/>
      <protection/>
    </xf>
    <xf numFmtId="0" fontId="43" fillId="0" borderId="49" xfId="96" applyFont="1" applyBorder="1">
      <alignment/>
      <protection/>
    </xf>
    <xf numFmtId="0" fontId="32" fillId="0" borderId="50" xfId="96" applyFont="1" applyBorder="1" applyAlignment="1">
      <alignment horizontal="center"/>
      <protection/>
    </xf>
    <xf numFmtId="0" fontId="43" fillId="0" borderId="37" xfId="96" applyFont="1" applyBorder="1">
      <alignment/>
      <protection/>
    </xf>
    <xf numFmtId="0" fontId="32" fillId="0" borderId="40" xfId="96" applyFont="1" applyBorder="1" applyAlignment="1">
      <alignment horizontal="center"/>
      <protection/>
    </xf>
    <xf numFmtId="0" fontId="32" fillId="0" borderId="49" xfId="96" applyFont="1" applyBorder="1" applyAlignment="1">
      <alignment horizontal="center"/>
      <protection/>
    </xf>
    <xf numFmtId="0" fontId="43" fillId="0" borderId="52" xfId="96" applyFont="1" applyBorder="1" applyAlignment="1">
      <alignment horizontal="left" vertical="center"/>
      <protection/>
    </xf>
    <xf numFmtId="0" fontId="43" fillId="0" borderId="42" xfId="96" applyFont="1" applyBorder="1">
      <alignment/>
      <protection/>
    </xf>
    <xf numFmtId="0" fontId="43" fillId="0" borderId="85" xfId="96" applyFont="1" applyBorder="1">
      <alignment/>
      <protection/>
    </xf>
    <xf numFmtId="0" fontId="32" fillId="0" borderId="52" xfId="96" applyFont="1" applyBorder="1" applyAlignment="1">
      <alignment horizontal="center"/>
      <protection/>
    </xf>
    <xf numFmtId="0" fontId="32" fillId="24" borderId="52" xfId="96" applyFont="1" applyFill="1" applyBorder="1" applyAlignment="1">
      <alignment horizontal="center"/>
      <protection/>
    </xf>
    <xf numFmtId="0" fontId="43" fillId="0" borderId="24" xfId="96" applyFont="1" applyBorder="1">
      <alignment/>
      <protection/>
    </xf>
    <xf numFmtId="0" fontId="32" fillId="0" borderId="41" xfId="96" applyFont="1" applyBorder="1" applyAlignment="1">
      <alignment horizontal="center"/>
      <protection/>
    </xf>
    <xf numFmtId="0" fontId="32" fillId="24" borderId="41" xfId="96" applyFont="1" applyFill="1" applyBorder="1" applyAlignment="1">
      <alignment horizontal="center"/>
      <protection/>
    </xf>
    <xf numFmtId="0" fontId="32" fillId="0" borderId="48" xfId="96" applyFont="1" applyBorder="1" applyAlignment="1">
      <alignment horizontal="center"/>
      <protection/>
    </xf>
    <xf numFmtId="0" fontId="43" fillId="0" borderId="52" xfId="96" applyFont="1" applyBorder="1" applyAlignment="1">
      <alignment horizontal="center"/>
      <protection/>
    </xf>
    <xf numFmtId="0" fontId="43" fillId="24" borderId="26" xfId="96" applyFont="1" applyFill="1" applyBorder="1" applyAlignment="1">
      <alignment horizontal="center"/>
      <protection/>
    </xf>
    <xf numFmtId="0" fontId="43" fillId="0" borderId="42" xfId="96" applyFont="1" applyBorder="1" applyAlignment="1">
      <alignment horizontal="center"/>
      <protection/>
    </xf>
    <xf numFmtId="0" fontId="43" fillId="0" borderId="13" xfId="96" applyFont="1" applyBorder="1">
      <alignment/>
      <protection/>
    </xf>
    <xf numFmtId="0" fontId="32" fillId="0" borderId="13" xfId="96" applyFont="1" applyBorder="1" applyAlignment="1">
      <alignment horizontal="center"/>
      <protection/>
    </xf>
    <xf numFmtId="0" fontId="32" fillId="24" borderId="13" xfId="96" applyFont="1" applyFill="1" applyBorder="1" applyAlignment="1">
      <alignment horizontal="center"/>
      <protection/>
    </xf>
    <xf numFmtId="0" fontId="32" fillId="0" borderId="0" xfId="96" applyFont="1" applyBorder="1">
      <alignment/>
      <protection/>
    </xf>
    <xf numFmtId="0" fontId="43" fillId="0" borderId="0" xfId="96" applyFont="1" applyBorder="1">
      <alignment/>
      <protection/>
    </xf>
    <xf numFmtId="0" fontId="32" fillId="0" borderId="0" xfId="96" applyFont="1" applyBorder="1" applyAlignment="1">
      <alignment horizontal="center"/>
      <protection/>
    </xf>
    <xf numFmtId="0" fontId="32" fillId="24" borderId="0" xfId="96" applyFont="1" applyFill="1" applyBorder="1" applyAlignment="1">
      <alignment horizontal="center"/>
      <protection/>
    </xf>
    <xf numFmtId="0" fontId="32" fillId="0" borderId="24" xfId="0" applyFont="1" applyBorder="1" applyAlignment="1">
      <alignment vertical="center"/>
    </xf>
    <xf numFmtId="0" fontId="68" fillId="0" borderId="24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52" xfId="96" applyFont="1" applyBorder="1">
      <alignment/>
      <protection/>
    </xf>
    <xf numFmtId="0" fontId="32" fillId="24" borderId="50" xfId="96" applyFont="1" applyFill="1" applyBorder="1" applyAlignment="1">
      <alignment horizontal="center"/>
      <protection/>
    </xf>
    <xf numFmtId="0" fontId="43" fillId="0" borderId="51" xfId="96" applyFont="1" applyBorder="1" applyAlignment="1">
      <alignment horizontal="center"/>
      <protection/>
    </xf>
    <xf numFmtId="0" fontId="43" fillId="24" borderId="66" xfId="96" applyFont="1" applyFill="1" applyBorder="1" applyAlignment="1">
      <alignment horizontal="center"/>
      <protection/>
    </xf>
    <xf numFmtId="0" fontId="43" fillId="24" borderId="25" xfId="96" applyFont="1" applyFill="1" applyBorder="1" applyAlignment="1">
      <alignment horizontal="center"/>
      <protection/>
    </xf>
    <xf numFmtId="0" fontId="43" fillId="0" borderId="68" xfId="96" applyFont="1" applyBorder="1">
      <alignment/>
      <protection/>
    </xf>
    <xf numFmtId="0" fontId="43" fillId="0" borderId="67" xfId="96" applyFont="1" applyBorder="1">
      <alignment/>
      <protection/>
    </xf>
    <xf numFmtId="0" fontId="43" fillId="0" borderId="25" xfId="96" applyFont="1" applyBorder="1" applyAlignment="1">
      <alignment horizontal="center"/>
      <protection/>
    </xf>
    <xf numFmtId="0" fontId="43" fillId="0" borderId="60" xfId="96" applyFont="1" applyBorder="1">
      <alignment/>
      <protection/>
    </xf>
    <xf numFmtId="0" fontId="43" fillId="0" borderId="39" xfId="96" applyFont="1" applyBorder="1">
      <alignment/>
      <protection/>
    </xf>
    <xf numFmtId="0" fontId="43" fillId="0" borderId="39" xfId="96" applyFont="1" applyBorder="1" applyAlignment="1">
      <alignment horizontal="center"/>
      <protection/>
    </xf>
    <xf numFmtId="0" fontId="43" fillId="24" borderId="22" xfId="96" applyFont="1" applyFill="1" applyBorder="1" applyAlignment="1">
      <alignment horizontal="center"/>
      <protection/>
    </xf>
    <xf numFmtId="0" fontId="43" fillId="0" borderId="48" xfId="96" applyFont="1" applyBorder="1">
      <alignment/>
      <protection/>
    </xf>
    <xf numFmtId="0" fontId="43" fillId="0" borderId="44" xfId="96" applyFont="1" applyBorder="1">
      <alignment/>
      <protection/>
    </xf>
    <xf numFmtId="0" fontId="32" fillId="0" borderId="28" xfId="96" applyFont="1" applyBorder="1" applyAlignment="1">
      <alignment horizontal="center"/>
      <protection/>
    </xf>
    <xf numFmtId="0" fontId="32" fillId="24" borderId="42" xfId="96" applyFont="1" applyFill="1" applyBorder="1" applyAlignment="1">
      <alignment horizontal="center"/>
      <protection/>
    </xf>
    <xf numFmtId="0" fontId="43" fillId="0" borderId="0" xfId="96" applyFont="1">
      <alignment/>
      <protection/>
    </xf>
    <xf numFmtId="0" fontId="43" fillId="24" borderId="0" xfId="0" applyFont="1" applyFill="1" applyAlignment="1">
      <alignment vertical="center"/>
    </xf>
    <xf numFmtId="0" fontId="43" fillId="0" borderId="0" xfId="89" applyFont="1" applyFill="1" applyAlignment="1">
      <alignment horizontal="center"/>
      <protection/>
    </xf>
    <xf numFmtId="0" fontId="43" fillId="0" borderId="0" xfId="0" applyFont="1" applyFill="1" applyAlignment="1">
      <alignment horizontal="left"/>
    </xf>
    <xf numFmtId="0" fontId="11" fillId="0" borderId="0" xfId="91" applyFont="1" applyFill="1" applyBorder="1">
      <alignment/>
      <protection/>
    </xf>
    <xf numFmtId="0" fontId="12" fillId="0" borderId="0" xfId="0" applyFont="1" applyFill="1" applyBorder="1" applyAlignment="1">
      <alignment horizontal="center"/>
    </xf>
    <xf numFmtId="0" fontId="11" fillId="0" borderId="0" xfId="91" applyFont="1" applyFill="1">
      <alignment/>
      <protection/>
    </xf>
    <xf numFmtId="0" fontId="18" fillId="0" borderId="0" xfId="0" applyFont="1" applyFill="1" applyBorder="1" applyAlignment="1">
      <alignment horizontal="center"/>
    </xf>
    <xf numFmtId="0" fontId="11" fillId="0" borderId="0" xfId="90" applyFont="1" applyFill="1" applyBorder="1">
      <alignment/>
      <protection/>
    </xf>
    <xf numFmtId="0" fontId="11" fillId="0" borderId="0" xfId="92" applyFont="1" applyFill="1" applyBorder="1">
      <alignment/>
      <protection/>
    </xf>
    <xf numFmtId="0" fontId="11" fillId="0" borderId="0" xfId="90" applyFont="1" applyFill="1">
      <alignment/>
      <protection/>
    </xf>
    <xf numFmtId="0" fontId="11" fillId="0" borderId="0" xfId="92" applyFont="1" applyFill="1">
      <alignment/>
      <protection/>
    </xf>
    <xf numFmtId="0" fontId="4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 shrinkToFit="1"/>
    </xf>
    <xf numFmtId="0" fontId="61" fillId="0" borderId="0" xfId="0" applyFont="1" applyAlignment="1">
      <alignment/>
    </xf>
    <xf numFmtId="0" fontId="61" fillId="0" borderId="88" xfId="0" applyFont="1" applyBorder="1" applyAlignment="1">
      <alignment horizontal="center"/>
    </xf>
    <xf numFmtId="0" fontId="61" fillId="0" borderId="69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13" xfId="0" applyFont="1" applyBorder="1" applyAlignment="1">
      <alignment/>
    </xf>
    <xf numFmtId="0" fontId="61" fillId="0" borderId="86" xfId="0" applyFont="1" applyBorder="1" applyAlignment="1">
      <alignment horizontal="center"/>
    </xf>
    <xf numFmtId="0" fontId="61" fillId="0" borderId="63" xfId="0" applyFont="1" applyBorder="1" applyAlignment="1">
      <alignment horizontal="center"/>
    </xf>
    <xf numFmtId="0" fontId="70" fillId="0" borderId="51" xfId="0" applyFont="1" applyBorder="1" applyAlignment="1">
      <alignment/>
    </xf>
    <xf numFmtId="0" fontId="61" fillId="0" borderId="50" xfId="0" applyFont="1" applyBorder="1" applyAlignment="1">
      <alignment/>
    </xf>
    <xf numFmtId="0" fontId="61" fillId="0" borderId="42" xfId="0" applyFont="1" applyBorder="1" applyAlignment="1">
      <alignment wrapText="1"/>
    </xf>
    <xf numFmtId="2" fontId="70" fillId="0" borderId="13" xfId="0" applyNumberFormat="1" applyFont="1" applyBorder="1" applyAlignment="1">
      <alignment horizontal="center"/>
    </xf>
    <xf numFmtId="2" fontId="61" fillId="0" borderId="75" xfId="0" applyNumberFormat="1" applyFont="1" applyBorder="1" applyAlignment="1">
      <alignment horizontal="center"/>
    </xf>
    <xf numFmtId="2" fontId="61" fillId="0" borderId="47" xfId="0" applyNumberFormat="1" applyFont="1" applyBorder="1" applyAlignment="1">
      <alignment horizontal="center"/>
    </xf>
    <xf numFmtId="2" fontId="61" fillId="0" borderId="71" xfId="0" applyNumberFormat="1" applyFont="1" applyBorder="1" applyAlignment="1">
      <alignment horizontal="center"/>
    </xf>
    <xf numFmtId="2" fontId="70" fillId="0" borderId="11" xfId="0" applyNumberFormat="1" applyFont="1" applyBorder="1" applyAlignment="1">
      <alignment horizontal="center"/>
    </xf>
    <xf numFmtId="2" fontId="70" fillId="0" borderId="10" xfId="0" applyNumberFormat="1" applyFont="1" applyBorder="1" applyAlignment="1">
      <alignment horizontal="center"/>
    </xf>
    <xf numFmtId="2" fontId="70" fillId="0" borderId="17" xfId="0" applyNumberFormat="1" applyFont="1" applyBorder="1" applyAlignment="1">
      <alignment horizontal="center"/>
    </xf>
    <xf numFmtId="0" fontId="3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8" fillId="0" borderId="0" xfId="0" applyFont="1" applyBorder="1" applyAlignment="1">
      <alignment/>
    </xf>
    <xf numFmtId="0" fontId="8" fillId="0" borderId="0" xfId="0" applyFont="1" applyAlignment="1">
      <alignment/>
    </xf>
    <xf numFmtId="0" fontId="32" fillId="0" borderId="11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1" fontId="43" fillId="0" borderId="53" xfId="0" applyNumberFormat="1" applyFont="1" applyBorder="1" applyAlignment="1">
      <alignment horizontal="center"/>
    </xf>
    <xf numFmtId="0" fontId="32" fillId="0" borderId="42" xfId="86" applyFont="1" applyBorder="1" applyAlignment="1">
      <alignment horizontal="center"/>
      <protection/>
    </xf>
    <xf numFmtId="0" fontId="18" fillId="24" borderId="18" xfId="91" applyFont="1" applyFill="1" applyBorder="1" applyAlignment="1">
      <alignment horizontal="center"/>
      <protection/>
    </xf>
    <xf numFmtId="0" fontId="18" fillId="24" borderId="90" xfId="91" applyFont="1" applyFill="1" applyBorder="1" applyAlignment="1">
      <alignment horizontal="center"/>
      <protection/>
    </xf>
    <xf numFmtId="0" fontId="18" fillId="24" borderId="96" xfId="91" applyFont="1" applyFill="1" applyBorder="1" applyAlignment="1">
      <alignment horizontal="center"/>
      <protection/>
    </xf>
    <xf numFmtId="0" fontId="18" fillId="24" borderId="95" xfId="91" applyFont="1" applyFill="1" applyBorder="1" applyAlignment="1">
      <alignment horizontal="center"/>
      <protection/>
    </xf>
    <xf numFmtId="0" fontId="12" fillId="0" borderId="52" xfId="0" applyFont="1" applyBorder="1" applyAlignment="1">
      <alignment horizontal="center"/>
    </xf>
    <xf numFmtId="0" fontId="18" fillId="24" borderId="72" xfId="92" applyFont="1" applyFill="1" applyBorder="1" applyAlignment="1">
      <alignment horizontal="center"/>
      <protection/>
    </xf>
    <xf numFmtId="0" fontId="18" fillId="24" borderId="64" xfId="92" applyFont="1" applyFill="1" applyBorder="1" applyAlignment="1">
      <alignment horizontal="center"/>
      <protection/>
    </xf>
    <xf numFmtId="0" fontId="18" fillId="24" borderId="40" xfId="92" applyFont="1" applyFill="1" applyBorder="1" applyAlignment="1">
      <alignment horizontal="center"/>
      <protection/>
    </xf>
    <xf numFmtId="0" fontId="18" fillId="24" borderId="50" xfId="92" applyFont="1" applyFill="1" applyBorder="1" applyAlignment="1">
      <alignment horizontal="center"/>
      <protection/>
    </xf>
    <xf numFmtId="0" fontId="43" fillId="0" borderId="40" xfId="0" applyNumberFormat="1" applyFont="1" applyBorder="1" applyAlignment="1">
      <alignment horizontal="center"/>
    </xf>
    <xf numFmtId="0" fontId="32" fillId="0" borderId="37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70" fillId="24" borderId="58" xfId="0" applyFont="1" applyFill="1" applyBorder="1" applyAlignment="1">
      <alignment horizontal="left" vertical="center" wrapText="1"/>
    </xf>
    <xf numFmtId="0" fontId="70" fillId="24" borderId="81" xfId="0" applyFont="1" applyFill="1" applyBorder="1" applyAlignment="1">
      <alignment horizontal="center" vertical="center" wrapText="1"/>
    </xf>
    <xf numFmtId="0" fontId="70" fillId="24" borderId="15" xfId="0" applyFont="1" applyFill="1" applyBorder="1" applyAlignment="1">
      <alignment horizontal="center" vertical="center" wrapText="1"/>
    </xf>
    <xf numFmtId="0" fontId="70" fillId="24" borderId="85" xfId="0" applyFont="1" applyFill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/>
    </xf>
    <xf numFmtId="0" fontId="61" fillId="24" borderId="60" xfId="0" applyFont="1" applyFill="1" applyBorder="1" applyAlignment="1">
      <alignment horizontal="center" vertical="center" wrapText="1"/>
    </xf>
    <xf numFmtId="0" fontId="32" fillId="0" borderId="60" xfId="0" applyFont="1" applyBorder="1" applyAlignment="1">
      <alignment horizontal="left" vertical="center" wrapText="1"/>
    </xf>
    <xf numFmtId="0" fontId="32" fillId="0" borderId="61" xfId="0" applyFont="1" applyBorder="1" applyAlignment="1">
      <alignment horizontal="left" vertical="center" wrapText="1"/>
    </xf>
    <xf numFmtId="0" fontId="70" fillId="24" borderId="77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67" fillId="0" borderId="0" xfId="0" applyFont="1" applyAlignment="1">
      <alignment/>
    </xf>
    <xf numFmtId="0" fontId="43" fillId="24" borderId="39" xfId="0" applyFont="1" applyFill="1" applyBorder="1" applyAlignment="1">
      <alignment horizontal="left" wrapText="1"/>
    </xf>
    <xf numFmtId="0" fontId="43" fillId="24" borderId="83" xfId="0" applyFont="1" applyFill="1" applyBorder="1" applyAlignment="1">
      <alignment horizontal="left" wrapText="1"/>
    </xf>
    <xf numFmtId="0" fontId="61" fillId="24" borderId="71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43" fillId="0" borderId="78" xfId="0" applyFont="1" applyBorder="1" applyAlignment="1">
      <alignment horizontal="center" vertical="center" wrapText="1"/>
    </xf>
    <xf numFmtId="0" fontId="61" fillId="24" borderId="78" xfId="0" applyFont="1" applyFill="1" applyBorder="1" applyAlignment="1">
      <alignment horizontal="center" vertical="center" wrapText="1"/>
    </xf>
    <xf numFmtId="0" fontId="61" fillId="24" borderId="85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47" xfId="0" applyFont="1" applyFill="1" applyBorder="1" applyAlignment="1">
      <alignment horizontal="center" vertical="center" wrapText="1"/>
    </xf>
    <xf numFmtId="0" fontId="70" fillId="24" borderId="5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6" fillId="0" borderId="0" xfId="95" applyBorder="1">
      <alignment/>
      <protection/>
    </xf>
    <xf numFmtId="0" fontId="32" fillId="0" borderId="13" xfId="95" applyFont="1" applyBorder="1">
      <alignment/>
      <protection/>
    </xf>
    <xf numFmtId="0" fontId="32" fillId="0" borderId="24" xfId="95" applyFont="1" applyBorder="1">
      <alignment/>
      <protection/>
    </xf>
    <xf numFmtId="0" fontId="67" fillId="0" borderId="0" xfId="0" applyFont="1" applyBorder="1" applyAlignment="1">
      <alignment/>
    </xf>
    <xf numFmtId="0" fontId="43" fillId="0" borderId="48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39" xfId="0" applyFont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43" fillId="0" borderId="60" xfId="98" applyFont="1" applyBorder="1" applyAlignment="1">
      <alignment vertical="center" wrapText="1"/>
      <protection/>
    </xf>
    <xf numFmtId="0" fontId="32" fillId="0" borderId="42" xfId="89" applyFont="1" applyBorder="1" applyAlignment="1">
      <alignment horizontal="center"/>
      <protection/>
    </xf>
    <xf numFmtId="0" fontId="32" fillId="0" borderId="13" xfId="89" applyFont="1" applyBorder="1" applyAlignment="1">
      <alignment horizontal="center"/>
      <protection/>
    </xf>
    <xf numFmtId="0" fontId="12" fillId="24" borderId="38" xfId="93" applyFont="1" applyFill="1" applyBorder="1">
      <alignment/>
      <protection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43" fillId="0" borderId="61" xfId="98" applyFont="1" applyBorder="1" applyAlignment="1">
      <alignment horizontal="center" vertical="center" wrapText="1"/>
      <protection/>
    </xf>
    <xf numFmtId="0" fontId="43" fillId="0" borderId="17" xfId="98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32" fillId="24" borderId="24" xfId="89" applyFont="1" applyFill="1" applyBorder="1" applyAlignment="1">
      <alignment vertical="center"/>
      <protection/>
    </xf>
    <xf numFmtId="0" fontId="32" fillId="24" borderId="48" xfId="89" applyFont="1" applyFill="1" applyBorder="1" applyAlignment="1">
      <alignment horizontal="center"/>
      <protection/>
    </xf>
    <xf numFmtId="0" fontId="32" fillId="24" borderId="0" xfId="89" applyFont="1" applyFill="1" applyBorder="1" applyAlignment="1">
      <alignment horizontal="center"/>
      <protection/>
    </xf>
    <xf numFmtId="0" fontId="32" fillId="24" borderId="10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0" fillId="0" borderId="48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0" fontId="32" fillId="0" borderId="50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11" fillId="0" borderId="0" xfId="0" applyFont="1" applyAlignment="1">
      <alignment/>
    </xf>
    <xf numFmtId="0" fontId="32" fillId="0" borderId="52" xfId="0" applyFont="1" applyBorder="1" applyAlignment="1">
      <alignment horizontal="center" vertical="center" wrapText="1"/>
    </xf>
    <xf numFmtId="0" fontId="43" fillId="24" borderId="60" xfId="97" applyFont="1" applyFill="1" applyBorder="1" applyAlignment="1">
      <alignment horizontal="center" vertical="center" wrapText="1"/>
      <protection/>
    </xf>
    <xf numFmtId="0" fontId="43" fillId="24" borderId="59" xfId="97" applyFont="1" applyFill="1" applyBorder="1" applyAlignment="1">
      <alignment horizontal="center" vertical="center" wrapText="1"/>
      <protection/>
    </xf>
    <xf numFmtId="0" fontId="43" fillId="24" borderId="61" xfId="97" applyFont="1" applyFill="1" applyBorder="1" applyAlignment="1">
      <alignment horizontal="center" vertical="center" wrapText="1"/>
      <protection/>
    </xf>
    <xf numFmtId="0" fontId="43" fillId="24" borderId="56" xfId="97" applyFont="1" applyFill="1" applyBorder="1" applyAlignment="1">
      <alignment horizontal="center" vertical="center" wrapText="1"/>
      <protection/>
    </xf>
    <xf numFmtId="0" fontId="32" fillId="0" borderId="24" xfId="97" applyFont="1" applyBorder="1" applyAlignment="1">
      <alignment horizontal="center" wrapText="1"/>
      <protection/>
    </xf>
    <xf numFmtId="0" fontId="68" fillId="0" borderId="41" xfId="0" applyFont="1" applyBorder="1" applyAlignment="1">
      <alignment horizontal="center" wrapText="1"/>
    </xf>
    <xf numFmtId="0" fontId="68" fillId="0" borderId="48" xfId="0" applyFont="1" applyBorder="1" applyAlignment="1">
      <alignment horizontal="center" wrapText="1"/>
    </xf>
    <xf numFmtId="0" fontId="32" fillId="0" borderId="28" xfId="97" applyFont="1" applyBorder="1" applyAlignment="1">
      <alignment horizontal="center" vertical="center"/>
      <protection/>
    </xf>
    <xf numFmtId="0" fontId="68" fillId="0" borderId="28" xfId="0" applyFont="1" applyBorder="1" applyAlignment="1">
      <alignment/>
    </xf>
    <xf numFmtId="0" fontId="43" fillId="24" borderId="10" xfId="97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left" wrapText="1"/>
    </xf>
    <xf numFmtId="0" fontId="43" fillId="0" borderId="17" xfId="0" applyFont="1" applyBorder="1" applyAlignment="1">
      <alignment horizontal="left" vertical="center" wrapText="1"/>
    </xf>
    <xf numFmtId="0" fontId="43" fillId="0" borderId="60" xfId="97" applyFont="1" applyBorder="1" applyAlignment="1">
      <alignment horizontal="center" vertical="center" wrapText="1"/>
      <protection/>
    </xf>
    <xf numFmtId="0" fontId="43" fillId="0" borderId="59" xfId="97" applyFont="1" applyBorder="1" applyAlignment="1">
      <alignment horizontal="center" vertical="center" wrapText="1"/>
      <protection/>
    </xf>
    <xf numFmtId="0" fontId="43" fillId="24" borderId="58" xfId="97" applyFont="1" applyFill="1" applyBorder="1" applyAlignment="1">
      <alignment horizontal="center" vertical="center" wrapText="1"/>
      <protection/>
    </xf>
    <xf numFmtId="0" fontId="43" fillId="24" borderId="54" xfId="97" applyFont="1" applyFill="1" applyBorder="1" applyAlignment="1">
      <alignment horizontal="center" vertical="center" wrapText="1"/>
      <protection/>
    </xf>
    <xf numFmtId="0" fontId="43" fillId="0" borderId="61" xfId="97" applyFont="1" applyBorder="1" applyAlignment="1">
      <alignment horizontal="center" vertical="center" wrapText="1"/>
      <protection/>
    </xf>
    <xf numFmtId="0" fontId="43" fillId="0" borderId="56" xfId="97" applyFont="1" applyBorder="1" applyAlignment="1">
      <alignment horizontal="center" vertical="center" wrapText="1"/>
      <protection/>
    </xf>
    <xf numFmtId="0" fontId="32" fillId="0" borderId="37" xfId="97" applyFont="1" applyBorder="1" applyAlignment="1">
      <alignment horizontal="center" vertical="center"/>
      <protection/>
    </xf>
    <xf numFmtId="0" fontId="68" fillId="0" borderId="49" xfId="0" applyFont="1" applyBorder="1" applyAlignment="1">
      <alignment horizontal="center" vertical="center"/>
    </xf>
    <xf numFmtId="0" fontId="32" fillId="0" borderId="38" xfId="97" applyFont="1" applyBorder="1" applyAlignment="1">
      <alignment horizontal="center" vertical="center"/>
      <protection/>
    </xf>
    <xf numFmtId="0" fontId="68" fillId="0" borderId="44" xfId="0" applyFont="1" applyBorder="1" applyAlignment="1">
      <alignment horizontal="center" vertical="center"/>
    </xf>
    <xf numFmtId="0" fontId="43" fillId="24" borderId="51" xfId="97" applyFont="1" applyFill="1" applyBorder="1" applyAlignment="1">
      <alignment horizontal="left" vertical="center" wrapText="1"/>
      <protection/>
    </xf>
    <xf numFmtId="0" fontId="43" fillId="24" borderId="17" xfId="97" applyFont="1" applyFill="1" applyBorder="1" applyAlignment="1">
      <alignment horizontal="left" vertical="center" wrapText="1"/>
      <protection/>
    </xf>
    <xf numFmtId="0" fontId="43" fillId="0" borderId="10" xfId="97" applyFont="1" applyFill="1" applyBorder="1" applyAlignment="1">
      <alignment horizontal="left" vertical="center" wrapText="1"/>
      <protection/>
    </xf>
    <xf numFmtId="0" fontId="43" fillId="0" borderId="17" xfId="0" applyFont="1" applyFill="1" applyBorder="1" applyAlignment="1">
      <alignment horizontal="left" vertical="center" wrapText="1"/>
    </xf>
    <xf numFmtId="0" fontId="43" fillId="24" borderId="11" xfId="97" applyFont="1" applyFill="1" applyBorder="1" applyAlignment="1">
      <alignment horizontal="left" vertical="center" wrapText="1"/>
      <protection/>
    </xf>
    <xf numFmtId="0" fontId="43" fillId="0" borderId="17" xfId="0" applyFont="1" applyBorder="1" applyAlignment="1">
      <alignment horizontal="left"/>
    </xf>
    <xf numFmtId="0" fontId="43" fillId="0" borderId="11" xfId="97" applyFont="1" applyFill="1" applyBorder="1" applyAlignment="1">
      <alignment horizontal="left" vertical="center" wrapText="1"/>
      <protection/>
    </xf>
    <xf numFmtId="0" fontId="43" fillId="0" borderId="39" xfId="0" applyFont="1" applyFill="1" applyBorder="1" applyAlignment="1">
      <alignment horizontal="left" vertical="center" wrapText="1"/>
    </xf>
    <xf numFmtId="0" fontId="32" fillId="0" borderId="11" xfId="97" applyFont="1" applyBorder="1" applyAlignment="1">
      <alignment horizontal="center" vertical="center" wrapText="1"/>
      <protection/>
    </xf>
    <xf numFmtId="0" fontId="32" fillId="0" borderId="17" xfId="97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 wrapText="1"/>
    </xf>
    <xf numFmtId="0" fontId="3" fillId="0" borderId="0" xfId="97" applyFont="1" applyBorder="1" applyAlignment="1">
      <alignment horizontal="left" vertical="top" wrapText="1"/>
      <protection/>
    </xf>
    <xf numFmtId="0" fontId="32" fillId="0" borderId="39" xfId="97" applyFont="1" applyBorder="1" applyAlignment="1">
      <alignment horizontal="left" vertical="center"/>
      <protection/>
    </xf>
    <xf numFmtId="0" fontId="32" fillId="0" borderId="51" xfId="97" applyFont="1" applyBorder="1" applyAlignment="1">
      <alignment horizontal="left" vertical="center"/>
      <protection/>
    </xf>
    <xf numFmtId="0" fontId="43" fillId="0" borderId="39" xfId="97" applyFont="1" applyBorder="1" applyAlignment="1">
      <alignment horizontal="center" vertical="center" wrapText="1"/>
      <protection/>
    </xf>
    <xf numFmtId="0" fontId="43" fillId="0" borderId="51" xfId="97" applyFont="1" applyBorder="1" applyAlignment="1">
      <alignment horizontal="center" vertical="center" wrapText="1"/>
      <protection/>
    </xf>
    <xf numFmtId="0" fontId="43" fillId="0" borderId="39" xfId="97" applyFont="1" applyBorder="1" applyAlignment="1">
      <alignment horizontal="center" vertical="center"/>
      <protection/>
    </xf>
    <xf numFmtId="0" fontId="43" fillId="0" borderId="51" xfId="97" applyFont="1" applyBorder="1" applyAlignment="1">
      <alignment horizontal="center" vertical="center"/>
      <protection/>
    </xf>
    <xf numFmtId="0" fontId="32" fillId="0" borderId="24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50" xfId="0" applyFont="1" applyFill="1" applyBorder="1" applyAlignment="1">
      <alignment vertical="center" wrapText="1"/>
    </xf>
    <xf numFmtId="0" fontId="43" fillId="0" borderId="42" xfId="0" applyFont="1" applyBorder="1" applyAlignment="1">
      <alignment vertical="center"/>
    </xf>
    <xf numFmtId="0" fontId="32" fillId="0" borderId="0" xfId="95" applyNumberFormat="1" applyFont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2" fillId="0" borderId="50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43" fillId="24" borderId="40" xfId="0" applyFont="1" applyFill="1" applyBorder="1" applyAlignment="1">
      <alignment horizontal="left" vertical="center" wrapText="1"/>
    </xf>
    <xf numFmtId="0" fontId="43" fillId="24" borderId="0" xfId="0" applyFont="1" applyFill="1" applyAlignment="1">
      <alignment horizontal="left" vertical="center" wrapText="1"/>
    </xf>
    <xf numFmtId="0" fontId="43" fillId="24" borderId="0" xfId="0" applyFont="1" applyFill="1" applyAlignment="1">
      <alignment vertical="center"/>
    </xf>
    <xf numFmtId="0" fontId="32" fillId="24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32" fillId="24" borderId="50" xfId="0" applyFont="1" applyFill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/>
    </xf>
    <xf numFmtId="0" fontId="32" fillId="24" borderId="41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2" fillId="24" borderId="39" xfId="0" applyFont="1" applyFill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32" fillId="24" borderId="37" xfId="0" applyFont="1" applyFill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68" fillId="0" borderId="49" xfId="0" applyFont="1" applyBorder="1" applyAlignment="1">
      <alignment vertical="center"/>
    </xf>
    <xf numFmtId="0" fontId="32" fillId="24" borderId="50" xfId="0" applyFont="1" applyFill="1" applyBorder="1" applyAlignment="1">
      <alignment horizontal="left" vertical="center" wrapText="1"/>
    </xf>
    <xf numFmtId="0" fontId="43" fillId="0" borderId="52" xfId="0" applyFont="1" applyBorder="1" applyAlignment="1">
      <alignment vertical="center" wrapText="1"/>
    </xf>
    <xf numFmtId="0" fontId="43" fillId="0" borderId="42" xfId="0" applyFont="1" applyBorder="1" applyAlignment="1">
      <alignment vertical="center" wrapText="1"/>
    </xf>
    <xf numFmtId="0" fontId="32" fillId="24" borderId="37" xfId="0" applyFont="1" applyFill="1" applyBorder="1" applyAlignment="1">
      <alignment horizontal="center" vertical="center" wrapText="1"/>
    </xf>
    <xf numFmtId="0" fontId="32" fillId="24" borderId="40" xfId="0" applyFont="1" applyFill="1" applyBorder="1" applyAlignment="1">
      <alignment horizontal="center" vertical="center" wrapText="1"/>
    </xf>
    <xf numFmtId="0" fontId="32" fillId="24" borderId="41" xfId="0" applyFont="1" applyFill="1" applyBorder="1" applyAlignment="1">
      <alignment horizontal="center" vertical="center" wrapText="1"/>
    </xf>
    <xf numFmtId="0" fontId="32" fillId="24" borderId="49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40" xfId="99" applyFont="1" applyFill="1" applyBorder="1" applyAlignment="1">
      <alignment horizontal="left" vertical="top" wrapText="1"/>
      <protection/>
    </xf>
    <xf numFmtId="0" fontId="32" fillId="0" borderId="18" xfId="99" applyFont="1" applyBorder="1" applyAlignment="1">
      <alignment horizontal="center"/>
      <protection/>
    </xf>
    <xf numFmtId="0" fontId="43" fillId="0" borderId="90" xfId="0" applyFont="1" applyBorder="1" applyAlignment="1">
      <alignment/>
    </xf>
    <xf numFmtId="0" fontId="43" fillId="0" borderId="95" xfId="0" applyFont="1" applyBorder="1" applyAlignment="1">
      <alignment/>
    </xf>
    <xf numFmtId="0" fontId="32" fillId="0" borderId="24" xfId="99" applyFont="1" applyBorder="1" applyAlignment="1">
      <alignment horizontal="center" vertical="center"/>
      <protection/>
    </xf>
    <xf numFmtId="0" fontId="43" fillId="0" borderId="48" xfId="0" applyFont="1" applyBorder="1" applyAlignment="1">
      <alignment/>
    </xf>
    <xf numFmtId="0" fontId="32" fillId="0" borderId="24" xfId="99" applyFont="1" applyBorder="1" applyAlignment="1">
      <alignment horizontal="center"/>
      <protection/>
    </xf>
    <xf numFmtId="0" fontId="43" fillId="0" borderId="41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0" xfId="99" applyFont="1" applyFill="1" applyBorder="1" applyAlignment="1">
      <alignment horizontal="left" vertical="top" wrapText="1"/>
      <protection/>
    </xf>
    <xf numFmtId="0" fontId="32" fillId="0" borderId="50" xfId="0" applyFont="1" applyFill="1" applyBorder="1" applyAlignment="1">
      <alignment horizontal="left" vertical="center"/>
    </xf>
    <xf numFmtId="0" fontId="43" fillId="0" borderId="52" xfId="0" applyFont="1" applyBorder="1" applyAlignment="1">
      <alignment vertical="center"/>
    </xf>
    <xf numFmtId="0" fontId="32" fillId="0" borderId="50" xfId="0" applyFont="1" applyFill="1" applyBorder="1" applyAlignment="1">
      <alignment horizontal="left" vertical="center" wrapText="1"/>
    </xf>
    <xf numFmtId="0" fontId="43" fillId="0" borderId="52" xfId="0" applyFont="1" applyBorder="1" applyAlignment="1">
      <alignment horizontal="left" vertical="center" wrapText="1"/>
    </xf>
    <xf numFmtId="0" fontId="70" fillId="0" borderId="50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32" fillId="24" borderId="50" xfId="0" applyFont="1" applyFill="1" applyBorder="1" applyAlignment="1">
      <alignment horizontal="left" vertical="center"/>
    </xf>
    <xf numFmtId="0" fontId="32" fillId="0" borderId="42" xfId="0" applyFont="1" applyBorder="1" applyAlignment="1">
      <alignment horizontal="left" vertical="center"/>
    </xf>
    <xf numFmtId="0" fontId="32" fillId="0" borderId="5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8" fillId="24" borderId="0" xfId="99" applyFont="1" applyFill="1" applyBorder="1" applyAlignment="1">
      <alignment horizontal="left"/>
      <protection/>
    </xf>
    <xf numFmtId="0" fontId="32" fillId="24" borderId="50" xfId="99" applyFont="1" applyFill="1" applyBorder="1" applyAlignment="1">
      <alignment horizontal="center" vertical="center"/>
      <protection/>
    </xf>
    <xf numFmtId="0" fontId="32" fillId="24" borderId="18" xfId="99" applyFont="1" applyFill="1" applyBorder="1" applyAlignment="1">
      <alignment horizontal="center"/>
      <protection/>
    </xf>
    <xf numFmtId="0" fontId="32" fillId="24" borderId="90" xfId="99" applyFont="1" applyFill="1" applyBorder="1" applyAlignment="1">
      <alignment horizontal="center"/>
      <protection/>
    </xf>
    <xf numFmtId="0" fontId="32" fillId="24" borderId="95" xfId="99" applyFont="1" applyFill="1" applyBorder="1" applyAlignment="1">
      <alignment horizontal="center"/>
      <protection/>
    </xf>
    <xf numFmtId="14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6" fillId="0" borderId="50" xfId="0" applyFont="1" applyFill="1" applyBorder="1" applyAlignment="1">
      <alignment vertical="center"/>
    </xf>
    <xf numFmtId="0" fontId="68" fillId="0" borderId="42" xfId="0" applyFont="1" applyBorder="1" applyAlignment="1">
      <alignment vertical="center"/>
    </xf>
    <xf numFmtId="0" fontId="32" fillId="24" borderId="24" xfId="99" applyFont="1" applyFill="1" applyBorder="1" applyAlignment="1">
      <alignment horizontal="center"/>
      <protection/>
    </xf>
    <xf numFmtId="0" fontId="0" fillId="0" borderId="0" xfId="0" applyBorder="1" applyAlignment="1">
      <alignment wrapText="1"/>
    </xf>
    <xf numFmtId="0" fontId="32" fillId="24" borderId="58" xfId="99" applyFont="1" applyFill="1" applyBorder="1" applyAlignment="1">
      <alignment horizontal="center"/>
      <protection/>
    </xf>
    <xf numFmtId="0" fontId="32" fillId="24" borderId="55" xfId="99" applyFont="1" applyFill="1" applyBorder="1" applyAlignment="1">
      <alignment horizontal="center"/>
      <protection/>
    </xf>
    <xf numFmtId="0" fontId="32" fillId="24" borderId="54" xfId="99" applyFont="1" applyFill="1" applyBorder="1" applyAlignment="1">
      <alignment horizontal="center"/>
      <protection/>
    </xf>
    <xf numFmtId="0" fontId="32" fillId="24" borderId="40" xfId="99" applyFont="1" applyFill="1" applyBorder="1" applyAlignment="1">
      <alignment horizontal="center"/>
      <protection/>
    </xf>
    <xf numFmtId="0" fontId="32" fillId="0" borderId="50" xfId="0" applyFont="1" applyFill="1" applyBorder="1" applyAlignment="1">
      <alignment vertical="center"/>
    </xf>
    <xf numFmtId="0" fontId="32" fillId="24" borderId="37" xfId="99" applyFont="1" applyFill="1" applyBorder="1" applyAlignment="1">
      <alignment horizontal="center" vertical="center"/>
      <protection/>
    </xf>
    <xf numFmtId="0" fontId="32" fillId="24" borderId="49" xfId="99" applyFont="1" applyFill="1" applyBorder="1" applyAlignment="1">
      <alignment horizontal="center" vertical="center"/>
      <protection/>
    </xf>
    <xf numFmtId="0" fontId="43" fillId="0" borderId="49" xfId="0" applyFont="1" applyBorder="1" applyAlignment="1">
      <alignment horizontal="center" vertical="center"/>
    </xf>
    <xf numFmtId="0" fontId="43" fillId="0" borderId="38" xfId="0" applyFont="1" applyBorder="1" applyAlignment="1">
      <alignment vertical="center"/>
    </xf>
    <xf numFmtId="0" fontId="32" fillId="24" borderId="24" xfId="99" applyFont="1" applyFill="1" applyBorder="1" applyAlignment="1">
      <alignment horizontal="center" vertical="center"/>
      <protection/>
    </xf>
    <xf numFmtId="0" fontId="32" fillId="24" borderId="48" xfId="99" applyFont="1" applyFill="1" applyBorder="1" applyAlignment="1">
      <alignment horizontal="center"/>
      <protection/>
    </xf>
    <xf numFmtId="0" fontId="32" fillId="24" borderId="37" xfId="99" applyFont="1" applyFill="1" applyBorder="1" applyAlignment="1">
      <alignment horizontal="center"/>
      <protection/>
    </xf>
    <xf numFmtId="0" fontId="32" fillId="24" borderId="49" xfId="99" applyFont="1" applyFill="1" applyBorder="1" applyAlignment="1">
      <alignment horizontal="center"/>
      <protection/>
    </xf>
    <xf numFmtId="0" fontId="43" fillId="24" borderId="0" xfId="99" applyFont="1" applyFill="1" applyBorder="1" applyAlignment="1">
      <alignment horizontal="left"/>
      <protection/>
    </xf>
    <xf numFmtId="0" fontId="43" fillId="0" borderId="0" xfId="0" applyFont="1" applyBorder="1" applyAlignment="1">
      <alignment/>
    </xf>
    <xf numFmtId="0" fontId="43" fillId="0" borderId="39" xfId="96" applyFont="1" applyBorder="1" applyAlignment="1">
      <alignment horizontal="left" vertical="center"/>
      <protection/>
    </xf>
    <xf numFmtId="0" fontId="43" fillId="0" borderId="52" xfId="96" applyFont="1" applyBorder="1" applyAlignment="1">
      <alignment horizontal="left" vertical="center"/>
      <protection/>
    </xf>
    <xf numFmtId="0" fontId="43" fillId="0" borderId="51" xfId="96" applyFont="1" applyBorder="1" applyAlignment="1">
      <alignment horizontal="left" vertical="center"/>
      <protection/>
    </xf>
    <xf numFmtId="0" fontId="43" fillId="0" borderId="10" xfId="96" applyFont="1" applyBorder="1" applyAlignment="1">
      <alignment horizontal="center" vertical="center"/>
      <protection/>
    </xf>
    <xf numFmtId="0" fontId="32" fillId="0" borderId="50" xfId="96" applyFont="1" applyFill="1" applyBorder="1" applyAlignment="1">
      <alignment horizontal="left" vertical="center"/>
      <protection/>
    </xf>
    <xf numFmtId="0" fontId="32" fillId="0" borderId="50" xfId="96" applyFont="1" applyBorder="1" applyAlignment="1">
      <alignment horizontal="center" vertical="center"/>
      <protection/>
    </xf>
    <xf numFmtId="0" fontId="68" fillId="0" borderId="52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43" fillId="0" borderId="51" xfId="0" applyFont="1" applyBorder="1" applyAlignment="1">
      <alignment vertical="center"/>
    </xf>
    <xf numFmtId="0" fontId="43" fillId="0" borderId="50" xfId="96" applyFont="1" applyBorder="1" applyAlignment="1">
      <alignment horizontal="left" vertical="center"/>
      <protection/>
    </xf>
    <xf numFmtId="0" fontId="43" fillId="0" borderId="37" xfId="96" applyFont="1" applyBorder="1" applyAlignment="1">
      <alignment horizontal="left" vertical="center"/>
      <protection/>
    </xf>
    <xf numFmtId="0" fontId="43" fillId="0" borderId="67" xfId="96" applyFont="1" applyBorder="1" applyAlignment="1">
      <alignment horizontal="left" vertical="center"/>
      <protection/>
    </xf>
    <xf numFmtId="0" fontId="43" fillId="0" borderId="60" xfId="96" applyFont="1" applyBorder="1" applyAlignment="1">
      <alignment horizontal="left" vertical="center"/>
      <protection/>
    </xf>
    <xf numFmtId="0" fontId="43" fillId="0" borderId="61" xfId="96" applyFont="1" applyBorder="1" applyAlignment="1">
      <alignment horizontal="left" vertical="center"/>
      <protection/>
    </xf>
    <xf numFmtId="0" fontId="43" fillId="0" borderId="17" xfId="96" applyFont="1" applyBorder="1" applyAlignment="1">
      <alignment horizontal="center" vertical="center"/>
      <protection/>
    </xf>
    <xf numFmtId="0" fontId="43" fillId="0" borderId="85" xfId="0" applyFont="1" applyBorder="1" applyAlignment="1">
      <alignment horizontal="center" vertical="center"/>
    </xf>
    <xf numFmtId="0" fontId="43" fillId="0" borderId="50" xfId="96" applyFont="1" applyBorder="1" applyAlignment="1">
      <alignment horizontal="center" vertical="center"/>
      <protection/>
    </xf>
    <xf numFmtId="0" fontId="68" fillId="0" borderId="52" xfId="0" applyFont="1" applyBorder="1" applyAlignment="1">
      <alignment/>
    </xf>
    <xf numFmtId="0" fontId="68" fillId="0" borderId="51" xfId="0" applyFont="1" applyBorder="1" applyAlignment="1">
      <alignment/>
    </xf>
    <xf numFmtId="0" fontId="43" fillId="0" borderId="68" xfId="96" applyFont="1" applyBorder="1" applyAlignment="1">
      <alignment horizontal="left" vertical="center"/>
      <protection/>
    </xf>
    <xf numFmtId="0" fontId="43" fillId="0" borderId="26" xfId="96" applyFont="1" applyBorder="1" applyAlignment="1">
      <alignment horizontal="left" vertical="center"/>
      <protection/>
    </xf>
    <xf numFmtId="0" fontId="25" fillId="0" borderId="0" xfId="0" applyFont="1" applyBorder="1" applyAlignment="1">
      <alignment horizontal="center" vertical="center" wrapText="1"/>
    </xf>
    <xf numFmtId="0" fontId="70" fillId="24" borderId="50" xfId="0" applyFont="1" applyFill="1" applyBorder="1" applyAlignment="1">
      <alignment horizontal="left" vertical="center" wrapText="1"/>
    </xf>
    <xf numFmtId="0" fontId="68" fillId="0" borderId="26" xfId="0" applyFont="1" applyBorder="1" applyAlignment="1">
      <alignment horizontal="left" vertical="center" wrapText="1"/>
    </xf>
    <xf numFmtId="0" fontId="70" fillId="24" borderId="37" xfId="0" applyFont="1" applyFill="1" applyBorder="1" applyAlignment="1">
      <alignment horizontal="center" vertical="center" wrapText="1"/>
    </xf>
    <xf numFmtId="0" fontId="68" fillId="0" borderId="40" xfId="0" applyFont="1" applyBorder="1" applyAlignment="1">
      <alignment vertical="center" wrapText="1"/>
    </xf>
    <xf numFmtId="0" fontId="68" fillId="0" borderId="49" xfId="0" applyFont="1" applyBorder="1" applyAlignment="1">
      <alignment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70" fillId="24" borderId="24" xfId="0" applyFont="1" applyFill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61" fillId="24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0" fillId="24" borderId="50" xfId="0" applyFont="1" applyFill="1" applyBorder="1" applyAlignment="1">
      <alignment horizontal="left" vertical="center"/>
    </xf>
    <xf numFmtId="0" fontId="68" fillId="0" borderId="42" xfId="0" applyFont="1" applyBorder="1" applyAlignment="1">
      <alignment horizontal="left" vertical="center"/>
    </xf>
    <xf numFmtId="0" fontId="68" fillId="0" borderId="41" xfId="0" applyFont="1" applyBorder="1" applyAlignment="1">
      <alignment vertical="center"/>
    </xf>
    <xf numFmtId="0" fontId="68" fillId="0" borderId="48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24" borderId="50" xfId="91" applyFont="1" applyFill="1" applyBorder="1" applyAlignment="1">
      <alignment horizontal="left"/>
      <protection/>
    </xf>
    <xf numFmtId="0" fontId="12" fillId="24" borderId="38" xfId="91" applyFont="1" applyFill="1" applyBorder="1" applyAlignment="1">
      <alignment horizontal="left"/>
      <protection/>
    </xf>
    <xf numFmtId="0" fontId="18" fillId="24" borderId="37" xfId="91" applyFont="1" applyFill="1" applyBorder="1" applyAlignment="1">
      <alignment horizontal="center"/>
      <protection/>
    </xf>
    <xf numFmtId="0" fontId="18" fillId="24" borderId="40" xfId="91" applyFont="1" applyFill="1" applyBorder="1" applyAlignment="1">
      <alignment horizontal="center"/>
      <protection/>
    </xf>
    <xf numFmtId="0" fontId="18" fillId="24" borderId="49" xfId="91" applyFont="1" applyFill="1" applyBorder="1" applyAlignment="1">
      <alignment horizontal="center"/>
      <protection/>
    </xf>
    <xf numFmtId="0" fontId="12" fillId="24" borderId="50" xfId="92" applyFont="1" applyFill="1" applyBorder="1" applyAlignment="1">
      <alignment horizontal="left"/>
      <protection/>
    </xf>
    <xf numFmtId="0" fontId="12" fillId="24" borderId="42" xfId="92" applyFont="1" applyFill="1" applyBorder="1" applyAlignment="1">
      <alignment horizontal="left"/>
      <protection/>
    </xf>
    <xf numFmtId="0" fontId="18" fillId="24" borderId="37" xfId="92" applyFont="1" applyFill="1" applyBorder="1" applyAlignment="1">
      <alignment horizontal="center"/>
      <protection/>
    </xf>
    <xf numFmtId="0" fontId="18" fillId="24" borderId="40" xfId="92" applyFont="1" applyFill="1" applyBorder="1" applyAlignment="1">
      <alignment horizontal="center"/>
      <protection/>
    </xf>
    <xf numFmtId="0" fontId="18" fillId="24" borderId="49" xfId="92" applyFont="1" applyFill="1" applyBorder="1" applyAlignment="1">
      <alignment horizontal="center"/>
      <protection/>
    </xf>
    <xf numFmtId="0" fontId="43" fillId="0" borderId="42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182" fontId="2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43" fillId="0" borderId="42" xfId="0" applyFont="1" applyBorder="1" applyAlignment="1">
      <alignment horizontal="left" vertical="center" wrapText="1"/>
    </xf>
    <xf numFmtId="0" fontId="43" fillId="24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32" fillId="24" borderId="0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2" fillId="0" borderId="95" xfId="0" applyFont="1" applyBorder="1" applyAlignment="1">
      <alignment horizontal="center"/>
    </xf>
    <xf numFmtId="0" fontId="29" fillId="0" borderId="0" xfId="0" applyFont="1" applyAlignment="1">
      <alignment/>
    </xf>
    <xf numFmtId="0" fontId="43" fillId="0" borderId="0" xfId="0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 wrapText="1"/>
    </xf>
    <xf numFmtId="0" fontId="32" fillId="24" borderId="85" xfId="0" applyFont="1" applyFill="1" applyBorder="1" applyAlignment="1">
      <alignment horizontal="center" vertical="center" wrapText="1"/>
    </xf>
    <xf numFmtId="0" fontId="32" fillId="24" borderId="38" xfId="0" applyFont="1" applyFill="1" applyBorder="1" applyAlignment="1">
      <alignment horizontal="center" vertical="center" wrapText="1"/>
    </xf>
    <xf numFmtId="0" fontId="32" fillId="24" borderId="44" xfId="0" applyFont="1" applyFill="1" applyBorder="1" applyAlignment="1">
      <alignment horizontal="center" vertical="center" wrapText="1"/>
    </xf>
    <xf numFmtId="0" fontId="32" fillId="0" borderId="50" xfId="0" applyFont="1" applyBorder="1" applyAlignment="1">
      <alignment vertical="center"/>
    </xf>
    <xf numFmtId="0" fontId="43" fillId="0" borderId="52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3" fillId="24" borderId="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70" fillId="0" borderId="41" xfId="0" applyFont="1" applyBorder="1" applyAlignment="1">
      <alignment horizontal="center"/>
    </xf>
    <xf numFmtId="0" fontId="43" fillId="0" borderId="41" xfId="0" applyFont="1" applyBorder="1" applyAlignment="1">
      <alignment/>
    </xf>
    <xf numFmtId="0" fontId="32" fillId="0" borderId="0" xfId="98" applyFont="1" applyBorder="1" applyAlignment="1">
      <alignment horizontal="center" vertical="center"/>
      <protection/>
    </xf>
    <xf numFmtId="0" fontId="69" fillId="0" borderId="0" xfId="0" applyFont="1" applyBorder="1" applyAlignment="1">
      <alignment horizontal="center" vertical="center"/>
    </xf>
    <xf numFmtId="0" fontId="43" fillId="0" borderId="60" xfId="98" applyFont="1" applyBorder="1" applyAlignment="1">
      <alignment horizontal="center" vertical="center" wrapText="1"/>
      <protection/>
    </xf>
    <xf numFmtId="0" fontId="43" fillId="0" borderId="60" xfId="0" applyFont="1" applyBorder="1" applyAlignment="1">
      <alignment horizontal="center" vertical="center" wrapText="1"/>
    </xf>
    <xf numFmtId="0" fontId="43" fillId="0" borderId="10" xfId="98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60" xfId="98" applyFont="1" applyBorder="1" applyAlignment="1">
      <alignment vertical="center" wrapText="1"/>
      <protection/>
    </xf>
    <xf numFmtId="0" fontId="0" fillId="0" borderId="60" xfId="0" applyBorder="1" applyAlignment="1">
      <alignment vertical="center" wrapText="1"/>
    </xf>
  </cellXfs>
  <cellStyles count="10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rmal_20002BASARILISANS" xfId="86"/>
    <cellStyle name="Normal_20002BASARILISANS_2011 Faaliyet Raporu" xfId="87"/>
    <cellStyle name="Normal_20002BASARILISANS_Kitap1" xfId="88"/>
    <cellStyle name="Normal_20002BASARILISANS_Kopya Kopya 2011 Faaliyet Raporu" xfId="89"/>
    <cellStyle name="Normal_20002BASARIYUKSEKLISANS" xfId="90"/>
    <cellStyle name="Normal_20002BASARIYUKSEKLISANS_Kitap1" xfId="91"/>
    <cellStyle name="Normal_20002BASARIYUKSEKLISANS_Kopya Kopya 2011 Faaliyet Raporu" xfId="92"/>
    <cellStyle name="Normal_20002BASARIYUKSEKLISANS2_Kitap1" xfId="93"/>
    <cellStyle name="Normal_20002BASARIYUKSEKLISANS2_Kopya Kopya 2011 Faaliyet Raporu" xfId="94"/>
    <cellStyle name="Normal_2005_Faaliyet_graf" xfId="95"/>
    <cellStyle name="Normal_Kitap1" xfId="96"/>
    <cellStyle name="Normal_ODTU-OSSSonuclari-2009" xfId="97"/>
    <cellStyle name="Normal_ortak programlar" xfId="98"/>
    <cellStyle name="Normal_Sayfa1" xfId="99"/>
    <cellStyle name="Normal_Sayfa1_1" xfId="100"/>
    <cellStyle name="Not" xfId="101"/>
    <cellStyle name="Note" xfId="102"/>
    <cellStyle name="Nötr" xfId="103"/>
    <cellStyle name="Output" xfId="104"/>
    <cellStyle name="Currency" xfId="105"/>
    <cellStyle name="Currency [0]" xfId="106"/>
    <cellStyle name="Title" xfId="107"/>
    <cellStyle name="Toplam" xfId="108"/>
    <cellStyle name="Total" xfId="109"/>
    <cellStyle name="Uyarı Metni" xfId="110"/>
    <cellStyle name="Virgül [0]_AybarBey için" xfId="111"/>
    <cellStyle name="Virgül_AybarBey için" xfId="112"/>
    <cellStyle name="Vurgu1" xfId="113"/>
    <cellStyle name="Vurgu2" xfId="114"/>
    <cellStyle name="Vurgu3" xfId="115"/>
    <cellStyle name="Vurgu4" xfId="116"/>
    <cellStyle name="Vurgu5" xfId="117"/>
    <cellStyle name="Vurgu6" xfId="118"/>
    <cellStyle name="Warning Text" xfId="119"/>
    <cellStyle name="Percen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660066"/>
                </a:solidFill>
              </a:rPr>
              <a:t>2008 ÖSS 1. TERCİH YÜZDELERİ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 ÖSS 1. TERCİH YÜZDESİ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'[2]SAYFA11'!$A$27:$A$78</c:f>
              <c:strCache>
                <c:ptCount val="52"/>
                <c:pt idx="0">
                  <c:v>Elektrik-Elektronik Mühendisliği</c:v>
                </c:pt>
                <c:pt idx="1">
                  <c:v>Mimarlık</c:v>
                </c:pt>
                <c:pt idx="2">
                  <c:v>Psikoloji</c:v>
                </c:pt>
                <c:pt idx="3">
                  <c:v>İngilizce Öğretmenliği</c:v>
                </c:pt>
                <c:pt idx="4">
                  <c:v>Endüstri Ürünleri Tasarımı</c:v>
                </c:pt>
                <c:pt idx="5">
                  <c:v>Okul Öncesi Öğretmenliği</c:v>
                </c:pt>
                <c:pt idx="6">
                  <c:v>Moleküler Biyoloji ve Genetik</c:v>
                </c:pt>
                <c:pt idx="7">
                  <c:v>Endüstri Mühendisliği</c:v>
                </c:pt>
                <c:pt idx="8">
                  <c:v>Bilgisayar Mühendisliği</c:v>
                </c:pt>
                <c:pt idx="9">
                  <c:v>İngilizce Öğretmenliği (SUNY New Paltz)</c:v>
                </c:pt>
                <c:pt idx="10">
                  <c:v>Bilgisayar ve Öğretim Teknolojileri Öğretmenliği</c:v>
                </c:pt>
                <c:pt idx="11">
                  <c:v>İşletme</c:v>
                </c:pt>
                <c:pt idx="12">
                  <c:v>İşletme (SUNY Binghamton)</c:v>
                </c:pt>
                <c:pt idx="13">
                  <c:v>İlköğretim Matematik Öğretmenliği</c:v>
                </c:pt>
                <c:pt idx="14">
                  <c:v>Uluslararası İlişkiler</c:v>
                </c:pt>
                <c:pt idx="15">
                  <c:v>Makina Mühendisliği</c:v>
                </c:pt>
                <c:pt idx="16">
                  <c:v>Kimya Öğretmenliği</c:v>
                </c:pt>
                <c:pt idx="17">
                  <c:v>İngilizce Öğretmenliği (KKK)</c:v>
                </c:pt>
                <c:pt idx="18">
                  <c:v>Küresel Siyaset ve Ulus. İliş. (SUNY Binghamton)</c:v>
                </c:pt>
                <c:pt idx="19">
                  <c:v>Fizik</c:v>
                </c:pt>
                <c:pt idx="20">
                  <c:v>Havacılık ve Uzay Mühendisliği</c:v>
                </c:pt>
                <c:pt idx="21">
                  <c:v>İktisat</c:v>
                </c:pt>
                <c:pt idx="22">
                  <c:v>Tarih</c:v>
                </c:pt>
                <c:pt idx="23">
                  <c:v>İnşaat Mühendisliği</c:v>
                </c:pt>
                <c:pt idx="24">
                  <c:v>Siyaset Bilimi ve Kamu Yönetimi</c:v>
                </c:pt>
                <c:pt idx="25">
                  <c:v>Siyaset Bilimi ve Uluslararası İlişkiler (KKK)</c:v>
                </c:pt>
                <c:pt idx="26">
                  <c:v>Biyoloji</c:v>
                </c:pt>
                <c:pt idx="27">
                  <c:v>Matematik</c:v>
                </c:pt>
                <c:pt idx="28">
                  <c:v>Psikoloji (KKK)</c:v>
                </c:pt>
                <c:pt idx="29">
                  <c:v>Petrol ve Doğalgaz Mühendisliği (KKK)</c:v>
                </c:pt>
                <c:pt idx="30">
                  <c:v>Kimya Mühendisliği (KKK)</c:v>
                </c:pt>
                <c:pt idx="31">
                  <c:v>Felsefe</c:v>
                </c:pt>
                <c:pt idx="32">
                  <c:v>Sosyoloji</c:v>
                </c:pt>
                <c:pt idx="33">
                  <c:v>İnşaat Mühendisliği (KKK)</c:v>
                </c:pt>
                <c:pt idx="34">
                  <c:v>Elektrik Elektronik Mühendisliği (KKK)</c:v>
                </c:pt>
                <c:pt idx="35">
                  <c:v>İşletme (KKK)</c:v>
                </c:pt>
                <c:pt idx="36">
                  <c:v>Petrol ve Doğalgaz Mühendisliği</c:v>
                </c:pt>
                <c:pt idx="37">
                  <c:v>Kimya</c:v>
                </c:pt>
                <c:pt idx="38">
                  <c:v>İktisat (KKK)</c:v>
                </c:pt>
                <c:pt idx="39">
                  <c:v>İlköğretim Fen Bilgisi Öğretmenliği</c:v>
                </c:pt>
                <c:pt idx="40">
                  <c:v>Bilgisayar Mühendisliği (KKK)</c:v>
                </c:pt>
                <c:pt idx="41">
                  <c:v>Metalurji ve Malzeme Mühendisliği</c:v>
                </c:pt>
                <c:pt idx="42">
                  <c:v>Kimya Mühendisliği</c:v>
                </c:pt>
                <c:pt idx="43">
                  <c:v>Gıda Mühendisliği</c:v>
                </c:pt>
                <c:pt idx="44">
                  <c:v>Fizik Öğretmenliği</c:v>
                </c:pt>
                <c:pt idx="45">
                  <c:v>İstatistik</c:v>
                </c:pt>
                <c:pt idx="46">
                  <c:v>Maden Mühendisliği</c:v>
                </c:pt>
                <c:pt idx="47">
                  <c:v>Jeoloji Mühendisliği</c:v>
                </c:pt>
                <c:pt idx="48">
                  <c:v>Şehir ve Bölge Planlama</c:v>
                </c:pt>
                <c:pt idx="49">
                  <c:v>Makina Mühendisliği (KKK)</c:v>
                </c:pt>
                <c:pt idx="50">
                  <c:v>İşletme (KKK-SUNY New Paltz)</c:v>
                </c:pt>
                <c:pt idx="51">
                  <c:v>Çevre Mühendisliği</c:v>
                </c:pt>
              </c:strCache>
            </c:strRef>
          </c:cat>
          <c:val>
            <c:numRef>
              <c:f>'[2]SAYFA11'!$B$27:$B$79</c:f>
              <c:numCache>
                <c:ptCount val="53"/>
                <c:pt idx="0">
                  <c:v>62.22222222222222</c:v>
                </c:pt>
                <c:pt idx="1">
                  <c:v>56.71641791044776</c:v>
                </c:pt>
                <c:pt idx="2">
                  <c:v>50.87719298245614</c:v>
                </c:pt>
                <c:pt idx="3">
                  <c:v>49.074074074074076</c:v>
                </c:pt>
                <c:pt idx="4">
                  <c:v>47.22222222222222</c:v>
                </c:pt>
                <c:pt idx="5">
                  <c:v>46.808510638297875</c:v>
                </c:pt>
                <c:pt idx="6">
                  <c:v>46.15384615384615</c:v>
                </c:pt>
                <c:pt idx="7">
                  <c:v>44.15584415584416</c:v>
                </c:pt>
                <c:pt idx="8">
                  <c:v>41.83673469387755</c:v>
                </c:pt>
                <c:pt idx="9">
                  <c:v>40</c:v>
                </c:pt>
                <c:pt idx="10">
                  <c:v>38.59649122807018</c:v>
                </c:pt>
                <c:pt idx="11">
                  <c:v>37.03703703703704</c:v>
                </c:pt>
                <c:pt idx="12">
                  <c:v>36.666666666666664</c:v>
                </c:pt>
                <c:pt idx="13">
                  <c:v>34.04255319148936</c:v>
                </c:pt>
                <c:pt idx="14">
                  <c:v>31.34328358208955</c:v>
                </c:pt>
                <c:pt idx="15">
                  <c:v>30</c:v>
                </c:pt>
                <c:pt idx="16">
                  <c:v>27.77777777777778</c:v>
                </c:pt>
                <c:pt idx="17">
                  <c:v>23.80952380952381</c:v>
                </c:pt>
                <c:pt idx="18">
                  <c:v>23.333333333333332</c:v>
                </c:pt>
                <c:pt idx="19">
                  <c:v>22.727272727272727</c:v>
                </c:pt>
                <c:pt idx="20">
                  <c:v>22.388059701492537</c:v>
                </c:pt>
                <c:pt idx="21">
                  <c:v>21.296296296296298</c:v>
                </c:pt>
                <c:pt idx="22">
                  <c:v>19.444444444444443</c:v>
                </c:pt>
                <c:pt idx="23">
                  <c:v>18.333333333333332</c:v>
                </c:pt>
                <c:pt idx="24">
                  <c:v>17.346938775510203</c:v>
                </c:pt>
                <c:pt idx="25">
                  <c:v>17.073170731707318</c:v>
                </c:pt>
                <c:pt idx="26">
                  <c:v>17.02127659574468</c:v>
                </c:pt>
                <c:pt idx="27">
                  <c:v>16.883116883116884</c:v>
                </c:pt>
                <c:pt idx="28">
                  <c:v>15</c:v>
                </c:pt>
                <c:pt idx="29">
                  <c:v>14.705882352941176</c:v>
                </c:pt>
                <c:pt idx="30">
                  <c:v>14.634146341463415</c:v>
                </c:pt>
                <c:pt idx="31">
                  <c:v>14.634146341463415</c:v>
                </c:pt>
                <c:pt idx="32">
                  <c:v>13.432835820895523</c:v>
                </c:pt>
                <c:pt idx="33">
                  <c:v>12.76595744680851</c:v>
                </c:pt>
                <c:pt idx="34">
                  <c:v>12.5</c:v>
                </c:pt>
                <c:pt idx="35">
                  <c:v>12.195121951219512</c:v>
                </c:pt>
                <c:pt idx="36">
                  <c:v>11.11111111111111</c:v>
                </c:pt>
                <c:pt idx="37">
                  <c:v>10.447761194029852</c:v>
                </c:pt>
                <c:pt idx="38">
                  <c:v>10</c:v>
                </c:pt>
                <c:pt idx="39">
                  <c:v>8.771929824561404</c:v>
                </c:pt>
                <c:pt idx="40">
                  <c:v>8.333333333333334</c:v>
                </c:pt>
                <c:pt idx="41">
                  <c:v>7.462686567164179</c:v>
                </c:pt>
                <c:pt idx="42">
                  <c:v>6.122448979591836</c:v>
                </c:pt>
                <c:pt idx="43">
                  <c:v>5.970149253731344</c:v>
                </c:pt>
                <c:pt idx="44">
                  <c:v>5.555555555555555</c:v>
                </c:pt>
                <c:pt idx="45">
                  <c:v>4.25531914893617</c:v>
                </c:pt>
                <c:pt idx="46">
                  <c:v>4.25531914893617</c:v>
                </c:pt>
                <c:pt idx="47">
                  <c:v>4.166666666666667</c:v>
                </c:pt>
                <c:pt idx="48">
                  <c:v>3.508771929824561</c:v>
                </c:pt>
                <c:pt idx="49">
                  <c:v>3.508771929824561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7106115"/>
        <c:axId val="63955036"/>
      </c:bar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580" b="0" i="0" u="none" baseline="0">
                <a:solidFill>
                  <a:srgbClr val="660066"/>
                </a:solidFill>
              </a:defRPr>
            </a:pPr>
          </a:p>
        </c:txPr>
        <c:crossAx val="63955036"/>
        <c:crosses val="autoZero"/>
        <c:auto val="1"/>
        <c:lblOffset val="100"/>
        <c:tickLblSkip val="1"/>
        <c:noMultiLvlLbl val="0"/>
      </c:catAx>
      <c:valAx>
        <c:axId val="6395503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0066"/>
                </a:solidFill>
              </a:defRPr>
            </a:pPr>
          </a:p>
        </c:txPr>
        <c:crossAx val="710611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11825"/>
          <c:w val="0.9025"/>
          <c:h val="0.74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'1.tercih yillar tablo GRF'!$B$3:$L$3</c:f>
              <c:numCache/>
            </c:numRef>
          </c:cat>
          <c:val>
            <c:numRef>
              <c:f>'1.tercih yillar tablo GRF'!$B$4:$L$4</c:f>
              <c:numCache/>
            </c:numRef>
          </c:val>
          <c:smooth val="0"/>
        </c:ser>
        <c:marker val="1"/>
        <c:axId val="38724413"/>
        <c:axId val="12975398"/>
      </c:line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75398"/>
        <c:crosses val="autoZero"/>
        <c:auto val="1"/>
        <c:lblOffset val="100"/>
        <c:tickLblSkip val="1"/>
        <c:noMultiLvlLbl val="0"/>
      </c:catAx>
      <c:valAx>
        <c:axId val="12975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24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13325"/>
          <c:w val="0.9875"/>
          <c:h val="0.846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'ilk 3 tablo GRF'!$B$3:$L$3</c:f>
              <c:numCache/>
            </c:numRef>
          </c:cat>
          <c:val>
            <c:numRef>
              <c:f>'ilk 3 tablo GRF'!$B$4:$L$4</c:f>
              <c:numCache/>
            </c:numRef>
          </c:val>
          <c:smooth val="0"/>
        </c:ser>
        <c:marker val="1"/>
        <c:axId val="49669719"/>
        <c:axId val="44374288"/>
      </c:line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74288"/>
        <c:crosses val="autoZero"/>
        <c:auto val="1"/>
        <c:lblOffset val="100"/>
        <c:tickLblSkip val="1"/>
        <c:noMultiLvlLbl val="0"/>
      </c:catAx>
      <c:valAx>
        <c:axId val="44374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6971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1485"/>
          <c:w val="0.94975"/>
          <c:h val="0.7845"/>
        </c:manualLayout>
      </c:layout>
      <c:lineChart>
        <c:grouping val="standard"/>
        <c:varyColors val="0"/>
        <c:ser>
          <c:idx val="0"/>
          <c:order val="0"/>
          <c:tx>
            <c:v>Y. Lisans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'YL Dok mezun tablo GRF.'!$B$2:$K$2</c:f>
              <c:numCache/>
            </c:numRef>
          </c:cat>
          <c:val>
            <c:numRef>
              <c:f>'YL Dok mezun tablo GRF.'!$B$3:$K$3</c:f>
              <c:numCache/>
            </c:numRef>
          </c:val>
          <c:smooth val="0"/>
        </c:ser>
        <c:ser>
          <c:idx val="1"/>
          <c:order val="1"/>
          <c:tx>
            <c:v>Doktora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'YL Dok mezun tablo GRF.'!$B$2:$K$2</c:f>
              <c:numCache/>
            </c:numRef>
          </c:cat>
          <c:val>
            <c:numRef>
              <c:f>'YL Dok mezun tablo GRF.'!$B$4:$K$4</c:f>
              <c:numCache/>
            </c:numRef>
          </c:val>
          <c:smooth val="0"/>
        </c:ser>
        <c:marker val="1"/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42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47546"/>
        <c:crosses val="autoZero"/>
        <c:auto val="1"/>
        <c:lblOffset val="100"/>
        <c:tickLblSkip val="1"/>
        <c:noMultiLvlLbl val="0"/>
      </c:catAx>
      <c:valAx>
        <c:axId val="37547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24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1845"/>
          <c:w val="0.1167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0</xdr:rowOff>
    </xdr:from>
    <xdr:to>
      <xdr:col>21</xdr:col>
      <xdr:colOff>0</xdr:colOff>
      <xdr:row>84</xdr:row>
      <xdr:rowOff>0</xdr:rowOff>
    </xdr:to>
    <xdr:graphicFrame>
      <xdr:nvGraphicFramePr>
        <xdr:cNvPr id="1" name="Chart 3"/>
        <xdr:cNvGraphicFramePr/>
      </xdr:nvGraphicFramePr>
      <xdr:xfrm>
        <a:off x="0" y="14163675"/>
        <a:ext cx="11772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11</xdr:col>
      <xdr:colOff>600075</xdr:colOff>
      <xdr:row>30</xdr:row>
      <xdr:rowOff>0</xdr:rowOff>
    </xdr:to>
    <xdr:graphicFrame>
      <xdr:nvGraphicFramePr>
        <xdr:cNvPr id="1" name="Chart 127"/>
        <xdr:cNvGraphicFramePr/>
      </xdr:nvGraphicFramePr>
      <xdr:xfrm>
        <a:off x="0" y="1666875"/>
        <a:ext cx="92011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11</xdr:col>
      <xdr:colOff>600075</xdr:colOff>
      <xdr:row>30</xdr:row>
      <xdr:rowOff>0</xdr:rowOff>
    </xdr:to>
    <xdr:graphicFrame>
      <xdr:nvGraphicFramePr>
        <xdr:cNvPr id="1" name="Chart 121"/>
        <xdr:cNvGraphicFramePr/>
      </xdr:nvGraphicFramePr>
      <xdr:xfrm>
        <a:off x="0" y="1666875"/>
        <a:ext cx="90773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123825</xdr:rowOff>
    </xdr:from>
    <xdr:to>
      <xdr:col>11</xdr:col>
      <xdr:colOff>9525</xdr:colOff>
      <xdr:row>31</xdr:row>
      <xdr:rowOff>76200</xdr:rowOff>
    </xdr:to>
    <xdr:graphicFrame>
      <xdr:nvGraphicFramePr>
        <xdr:cNvPr id="1" name="Chart 124"/>
        <xdr:cNvGraphicFramePr/>
      </xdr:nvGraphicFramePr>
      <xdr:xfrm>
        <a:off x="0" y="1514475"/>
        <a:ext cx="8820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idb\LOCALS~1\Temp\24.03.2010%20En%20Son%20Kopya%202009%20Faaliyet%20Kitab-&#166;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oidb\Local%20Settings\Temporary%20Internet%20Files\Content.IE5\IPRRL112\Documents%20and%20Settings\oidb\Desktop\faliyet_grafi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VE 3 TERCIH (s.12) (2)"/>
      <sheetName val="Önsöz mezun sayıları"/>
      <sheetName val="2009 öss puan(1-3)"/>
      <sheetName val="endüşükpuansıralaması(1-5)"/>
      <sheetName val="2009 ÖSS İl Dağılımı(s.6)"/>
      <sheetName val="2009 ÖSS İl Dağılımı KKK (2)"/>
      <sheetName val="2009 ÖSS okul türü (s.7)"/>
      <sheetName val="2009 ÖSS okul türü KKK (2)"/>
      <sheetName val="Liselerden gelen öğrenci (s.8)"/>
      <sheetName val="2009 ÖSS kontenjan_genel (s.9)"/>
      <sheetName val="tercih sıralaması (s.10,11)"/>
      <sheetName val="1. VE 3 TERCIH (s.12)"/>
      <sheetName val="Yıllaragörekontenjanlar (s.13)"/>
      <sheetName val="2009 SSile lisansa kayıt (s.14)"/>
      <sheetName val="20091 yatay geçis kabul (s.15)"/>
      <sheetName val="2009 ÖSS1.snf. kayıt hak.(s.16)"/>
      <sheetName val="Yenikayit1.snf.bas_grf s.17"/>
      <sheetName val="20082 haz. basarı durumu (s.18)"/>
      <sheetName val="20082hzbsrdrm_grf s.19"/>
      <sheetName val="İngilizce Muafiyet (s.20)"/>
      <sheetName val="20082 öğrenci sayı.(21-23)"/>
      <sheetName val="20091 öğrenci say. (s.24-26)"/>
      <sheetName val="20082 lisans başarı dur. s27"/>
      <sheetName val="20091 lisans başarı dur. (s.28)"/>
      <sheetName val="&quot;AA&quot;Lsns_grf s.29"/>
      <sheetName val="&quot;ddveustu&quot;Lsns_grf s.30"/>
      <sheetName val="20082Lsns_h.honor_grf s.31"/>
      <sheetName val="20082Lsns_h+h.hnr_grf s.32"/>
      <sheetName val="CGPA&lt;2.00_grf s.33"/>
      <sheetName val="20082Lsns_Suspension_grf s.34"/>
      <sheetName val="20091çift anadal (s.35)"/>
      <sheetName val="20091 yandal "/>
      <sheetName val="Mezun Sayıları(s.36) (2)"/>
      <sheetName val="Genel  Mezun İstatis.(37)"/>
      <sheetName val="5806 Af Kanunu lisans"/>
      <sheetName val="5806 Af Kanunu ylisans (2)"/>
      <sheetName val="disiplin (s.39) (2)"/>
      <sheetName val="2009 yazokulu (s.40)"/>
      <sheetName val="20082 L.üstü başarı (s.41-4 (2)"/>
      <sheetName val="20091 L.üstü başarı (s.43-4 (2)"/>
      <sheetName val="lisansüstü giriş (s.45)"/>
      <sheetName val="lisansüstü giriş (s.45) (2)"/>
      <sheetName val="&quot;aa&quot;L.ustu_grf s46"/>
      <sheetName val="&quot;ccveustu&quot;L.ustu_grf s.47"/>
      <sheetName val="20082 ders ve sınıf ist.(s. 48)"/>
      <sheetName val="20082L+L.ustuNot_grf s.49"/>
      <sheetName val="20082L+L.ustunot_ogrgor_grfs.50"/>
      <sheetName val="ÖgrenciSay.grf s.51"/>
      <sheetName val="Y.L._Dok.top.ogr.say_grf s.52"/>
      <sheetName val="Y.L.+Dok. Mezun(s.53)"/>
      <sheetName val="ulus.arası öğrenci-yıllar(s.54)"/>
      <sheetName val="ulus.arası öğrenci-yıllar(s 55)"/>
      <sheetName val="ulus.arası öğrenci-20091(s.56)"/>
      <sheetName val="ulus ög. ülkelere göre"/>
      <sheetName val="35. madde üniversite"/>
      <sheetName val="35.madde (s.57)"/>
      <sheetName val="Öğr. El. Baş.(s.58)"/>
      <sheetName val="ortak programlar son"/>
      <sheetName val="ogr.ele.bas_calisma s.57"/>
      <sheetName val="cgpa&lt;2"/>
      <sheetName val="cgpa&lt;2_calisma"/>
      <sheetName val="20062haz.bas._calisma (s.18)"/>
      <sheetName val="aa_cc_dd"/>
      <sheetName val="20062 lisans başarı dur_calisma"/>
      <sheetName val="YL+DOK. MznSy_calisma s.53"/>
      <sheetName val="L.+L.ustu not_calisma"/>
      <sheetName val="İLK 3 ve 1.TERCİH (s.11)"/>
      <sheetName val="tercih sira (s.10,11)_calisma"/>
      <sheetName val="Yenikayit1.snf.bas_calisma_s.16"/>
      <sheetName val="20062hzbsrdrm_calismas.19"/>
      <sheetName val="aa_cc_dd_calisma s.29,30,46,47"/>
      <sheetName val="20062lsnsbşrdrm_clsm s.31,32,34"/>
      <sheetName val="20062 L+Lustunot_clsm s.49,50"/>
      <sheetName val="Uyumluluk Rapor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1"/>
      <sheetName val="SAYFA 12"/>
      <sheetName val="SAYFA 17"/>
      <sheetName val="SAYFA 19"/>
      <sheetName val="sayfa 29"/>
      <sheetName val="SAYFA 30"/>
      <sheetName val="SAYFA 31"/>
      <sheetName val="SAYFA 32"/>
      <sheetName val="SAYFA 33"/>
      <sheetName val="SAYFA 34"/>
      <sheetName val="SAYFA 39"/>
      <sheetName val="SAYFA 46"/>
      <sheetName val="SAYFA 47"/>
      <sheetName val="SAYFA 49"/>
      <sheetName val="SAYFA 50"/>
      <sheetName val="SAYFA 51"/>
      <sheetName val="SAYFA 52"/>
      <sheetName val="SAYFA 53"/>
      <sheetName val="SAYFA 54"/>
      <sheetName val="SAYFA 58"/>
      <sheetName val="ÖĞRETİM ÜYESİ BİLGİSİ ÇALIŞMA"/>
    </sheetNames>
    <sheetDataSet>
      <sheetData sheetId="0">
        <row r="27">
          <cell r="A27" t="str">
            <v>Elektrik-Elektronik Mühendisliği</v>
          </cell>
          <cell r="B27">
            <v>62.22222222222222</v>
          </cell>
        </row>
        <row r="28">
          <cell r="A28" t="str">
            <v>Mimarlık</v>
          </cell>
          <cell r="B28">
            <v>56.71641791044776</v>
          </cell>
        </row>
        <row r="29">
          <cell r="A29" t="str">
            <v>Psikoloji</v>
          </cell>
          <cell r="B29">
            <v>50.87719298245614</v>
          </cell>
        </row>
        <row r="30">
          <cell r="A30" t="str">
            <v>İngilizce Öğretmenliği</v>
          </cell>
          <cell r="B30">
            <v>49.074074074074076</v>
          </cell>
        </row>
        <row r="31">
          <cell r="A31" t="str">
            <v>Endüstri Ürünleri Tasarımı</v>
          </cell>
          <cell r="B31">
            <v>47.22222222222222</v>
          </cell>
        </row>
        <row r="32">
          <cell r="A32" t="str">
            <v>Okul Öncesi Öğretmenliği</v>
          </cell>
          <cell r="B32">
            <v>46.808510638297875</v>
          </cell>
        </row>
        <row r="33">
          <cell r="A33" t="str">
            <v>Moleküler Biyoloji ve Genetik</v>
          </cell>
          <cell r="B33">
            <v>46.15384615384615</v>
          </cell>
        </row>
        <row r="34">
          <cell r="A34" t="str">
            <v>Endüstri Mühendisliği</v>
          </cell>
          <cell r="B34">
            <v>44.15584415584416</v>
          </cell>
        </row>
        <row r="35">
          <cell r="A35" t="str">
            <v>Bilgisayar Mühendisliği</v>
          </cell>
          <cell r="B35">
            <v>41.83673469387755</v>
          </cell>
        </row>
        <row r="36">
          <cell r="A36" t="str">
            <v>İngilizce Öğretmenliği (SUNY New Paltz)</v>
          </cell>
          <cell r="B36">
            <v>40</v>
          </cell>
        </row>
        <row r="37">
          <cell r="A37" t="str">
            <v>Bilgisayar ve Öğretim Teknolojileri Öğretmenliği</v>
          </cell>
          <cell r="B37">
            <v>38.59649122807018</v>
          </cell>
        </row>
        <row r="38">
          <cell r="A38" t="str">
            <v>İşletme</v>
          </cell>
          <cell r="B38">
            <v>37.03703703703704</v>
          </cell>
        </row>
        <row r="39">
          <cell r="A39" t="str">
            <v>İşletme (SUNY Binghamton)</v>
          </cell>
          <cell r="B39">
            <v>36.666666666666664</v>
          </cell>
        </row>
        <row r="40">
          <cell r="A40" t="str">
            <v>İlköğretim Matematik Öğretmenliği</v>
          </cell>
          <cell r="B40">
            <v>34.04255319148936</v>
          </cell>
        </row>
        <row r="41">
          <cell r="A41" t="str">
            <v>Uluslararası İlişkiler</v>
          </cell>
          <cell r="B41">
            <v>31.34328358208955</v>
          </cell>
        </row>
        <row r="42">
          <cell r="A42" t="str">
            <v>Makina Mühendisliği</v>
          </cell>
          <cell r="B42">
            <v>30</v>
          </cell>
        </row>
        <row r="43">
          <cell r="A43" t="str">
            <v>Kimya Öğretmenliği</v>
          </cell>
          <cell r="B43">
            <v>27.77777777777778</v>
          </cell>
        </row>
        <row r="44">
          <cell r="A44" t="str">
            <v>İngilizce Öğretmenliği (KKK)</v>
          </cell>
          <cell r="B44">
            <v>23.80952380952381</v>
          </cell>
        </row>
        <row r="45">
          <cell r="A45" t="str">
            <v>Küresel Siyaset ve Ulus. İliş. (SUNY Binghamton)</v>
          </cell>
          <cell r="B45">
            <v>23.333333333333332</v>
          </cell>
        </row>
        <row r="46">
          <cell r="A46" t="str">
            <v>Fizik</v>
          </cell>
          <cell r="B46">
            <v>22.727272727272727</v>
          </cell>
        </row>
        <row r="47">
          <cell r="A47" t="str">
            <v>Havacılık ve Uzay Mühendisliği</v>
          </cell>
          <cell r="B47">
            <v>22.388059701492537</v>
          </cell>
        </row>
        <row r="48">
          <cell r="A48" t="str">
            <v>İktisat</v>
          </cell>
          <cell r="B48">
            <v>21.296296296296298</v>
          </cell>
        </row>
        <row r="49">
          <cell r="A49" t="str">
            <v>Tarih</v>
          </cell>
          <cell r="B49">
            <v>19.444444444444443</v>
          </cell>
        </row>
        <row r="50">
          <cell r="A50" t="str">
            <v>İnşaat Mühendisliği</v>
          </cell>
          <cell r="B50">
            <v>18.333333333333332</v>
          </cell>
        </row>
        <row r="51">
          <cell r="A51" t="str">
            <v>Siyaset Bilimi ve Kamu Yönetimi</v>
          </cell>
          <cell r="B51">
            <v>17.346938775510203</v>
          </cell>
        </row>
        <row r="52">
          <cell r="A52" t="str">
            <v>Siyaset Bilimi ve Uluslararası İlişkiler (KKK)</v>
          </cell>
          <cell r="B52">
            <v>17.073170731707318</v>
          </cell>
        </row>
        <row r="53">
          <cell r="A53" t="str">
            <v>Biyoloji</v>
          </cell>
          <cell r="B53">
            <v>17.02127659574468</v>
          </cell>
        </row>
        <row r="54">
          <cell r="A54" t="str">
            <v>Matematik</v>
          </cell>
          <cell r="B54">
            <v>16.883116883116884</v>
          </cell>
        </row>
        <row r="55">
          <cell r="A55" t="str">
            <v>Psikoloji (KKK)</v>
          </cell>
          <cell r="B55">
            <v>15</v>
          </cell>
        </row>
        <row r="56">
          <cell r="A56" t="str">
            <v>Petrol ve Doğalgaz Mühendisliği (KKK)</v>
          </cell>
          <cell r="B56">
            <v>14.705882352941176</v>
          </cell>
        </row>
        <row r="57">
          <cell r="A57" t="str">
            <v>Kimya Mühendisliği (KKK)</v>
          </cell>
          <cell r="B57">
            <v>14.634146341463415</v>
          </cell>
        </row>
        <row r="58">
          <cell r="A58" t="str">
            <v>Felsefe</v>
          </cell>
          <cell r="B58">
            <v>14.634146341463415</v>
          </cell>
        </row>
        <row r="59">
          <cell r="A59" t="str">
            <v>Sosyoloji</v>
          </cell>
          <cell r="B59">
            <v>13.432835820895523</v>
          </cell>
        </row>
        <row r="60">
          <cell r="A60" t="str">
            <v>İnşaat Mühendisliği (KKK)</v>
          </cell>
          <cell r="B60">
            <v>12.76595744680851</v>
          </cell>
        </row>
        <row r="61">
          <cell r="A61" t="str">
            <v>Elektrik Elektronik Mühendisliği (KKK)</v>
          </cell>
          <cell r="B61">
            <v>12.5</v>
          </cell>
        </row>
        <row r="62">
          <cell r="A62" t="str">
            <v>İşletme (KKK)</v>
          </cell>
          <cell r="B62">
            <v>12.195121951219512</v>
          </cell>
        </row>
        <row r="63">
          <cell r="A63" t="str">
            <v>Petrol ve Doğalgaz Mühendisliği</v>
          </cell>
          <cell r="B63">
            <v>11.11111111111111</v>
          </cell>
        </row>
        <row r="64">
          <cell r="A64" t="str">
            <v>Kimya</v>
          </cell>
          <cell r="B64">
            <v>10.447761194029852</v>
          </cell>
        </row>
        <row r="65">
          <cell r="A65" t="str">
            <v>İktisat (KKK)</v>
          </cell>
          <cell r="B65">
            <v>10</v>
          </cell>
        </row>
        <row r="66">
          <cell r="A66" t="str">
            <v>İlköğretim Fen Bilgisi Öğretmenliği</v>
          </cell>
          <cell r="B66">
            <v>8.771929824561404</v>
          </cell>
        </row>
        <row r="67">
          <cell r="A67" t="str">
            <v>Bilgisayar Mühendisliği (KKK)</v>
          </cell>
          <cell r="B67">
            <v>8.333333333333334</v>
          </cell>
        </row>
        <row r="68">
          <cell r="A68" t="str">
            <v>Metalurji ve Malzeme Mühendisliği</v>
          </cell>
          <cell r="B68">
            <v>7.462686567164179</v>
          </cell>
        </row>
        <row r="69">
          <cell r="A69" t="str">
            <v>Kimya Mühendisliği</v>
          </cell>
          <cell r="B69">
            <v>6.122448979591836</v>
          </cell>
        </row>
        <row r="70">
          <cell r="A70" t="str">
            <v>Gıda Mühendisliği</v>
          </cell>
          <cell r="B70">
            <v>5.970149253731344</v>
          </cell>
        </row>
        <row r="71">
          <cell r="A71" t="str">
            <v>Fizik Öğretmenliği</v>
          </cell>
          <cell r="B71">
            <v>5.555555555555555</v>
          </cell>
        </row>
        <row r="72">
          <cell r="A72" t="str">
            <v>İstatistik</v>
          </cell>
          <cell r="B72">
            <v>4.25531914893617</v>
          </cell>
        </row>
        <row r="73">
          <cell r="A73" t="str">
            <v>Maden Mühendisliği</v>
          </cell>
          <cell r="B73">
            <v>4.25531914893617</v>
          </cell>
        </row>
        <row r="74">
          <cell r="A74" t="str">
            <v>Jeoloji Mühendisliği</v>
          </cell>
          <cell r="B74">
            <v>4.166666666666667</v>
          </cell>
        </row>
        <row r="75">
          <cell r="A75" t="str">
            <v>Şehir ve Bölge Planlama</v>
          </cell>
          <cell r="B75">
            <v>3.508771929824561</v>
          </cell>
        </row>
        <row r="76">
          <cell r="A76" t="str">
            <v>Makina Mühendisliği (KKK)</v>
          </cell>
          <cell r="B76">
            <v>3.508771929824561</v>
          </cell>
        </row>
        <row r="77">
          <cell r="A77" t="str">
            <v>İşletme (KKK-SUNY New Paltz)</v>
          </cell>
          <cell r="B77">
            <v>0</v>
          </cell>
        </row>
        <row r="78">
          <cell r="A78" t="str">
            <v>Çevre Mühendisliği</v>
          </cell>
          <cell r="B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36"/>
  <sheetViews>
    <sheetView zoomScalePageLayoutView="0" workbookViewId="0" topLeftCell="A1">
      <selection activeCell="W29" sqref="W29"/>
    </sheetView>
  </sheetViews>
  <sheetFormatPr defaultColWidth="9.140625" defaultRowHeight="12.75"/>
  <cols>
    <col min="1" max="1" width="34.140625" style="4" customWidth="1"/>
    <col min="2" max="11" width="8.7109375" style="4" customWidth="1"/>
    <col min="12" max="16384" width="9.140625" style="4" customWidth="1"/>
  </cols>
  <sheetData>
    <row r="1" spans="1:9" ht="15.75">
      <c r="A1" s="241"/>
      <c r="B1" s="241"/>
      <c r="C1" s="241"/>
      <c r="D1" s="241"/>
      <c r="E1" s="241"/>
      <c r="F1" s="241"/>
      <c r="G1" s="241"/>
      <c r="H1" s="241"/>
      <c r="I1" s="241"/>
    </row>
    <row r="2" spans="1:9" ht="15.75">
      <c r="A2" s="241"/>
      <c r="B2" s="241"/>
      <c r="C2" s="241"/>
      <c r="D2" s="241"/>
      <c r="E2" s="241"/>
      <c r="F2" s="241"/>
      <c r="G2" s="241"/>
      <c r="H2" s="241"/>
      <c r="I2" s="241"/>
    </row>
    <row r="3" spans="1:19" ht="15.75">
      <c r="A3" s="241"/>
      <c r="B3" s="241"/>
      <c r="C3" s="241"/>
      <c r="D3" s="241"/>
      <c r="E3" s="241"/>
      <c r="F3" s="241"/>
      <c r="G3" s="241"/>
      <c r="H3" s="241"/>
      <c r="I3" s="241"/>
      <c r="S3" s="1305"/>
    </row>
    <row r="4" spans="1:10" ht="15.75">
      <c r="A4" s="1830" t="s">
        <v>968</v>
      </c>
      <c r="B4" s="1830"/>
      <c r="C4" s="1830"/>
      <c r="D4" s="1830"/>
      <c r="E4" s="1830"/>
      <c r="F4" s="1830"/>
      <c r="G4" s="1830"/>
      <c r="H4" s="1830"/>
      <c r="I4" s="1830"/>
      <c r="J4" s="1831"/>
    </row>
    <row r="5" spans="1:9" ht="16.5" thickBot="1">
      <c r="A5" s="241"/>
      <c r="B5" s="241"/>
      <c r="C5" s="241"/>
      <c r="D5" s="241"/>
      <c r="E5" s="241"/>
      <c r="F5" s="241"/>
      <c r="G5" s="241"/>
      <c r="H5" s="241"/>
      <c r="I5" s="241"/>
    </row>
    <row r="6" spans="1:18" s="3" customFormat="1" ht="12.75" customHeight="1">
      <c r="A6" s="242"/>
      <c r="B6" s="1825" t="s">
        <v>416</v>
      </c>
      <c r="C6" s="1825" t="s">
        <v>506</v>
      </c>
      <c r="D6" s="1825" t="s">
        <v>188</v>
      </c>
      <c r="E6" s="1825" t="s">
        <v>572</v>
      </c>
      <c r="F6" s="1825" t="s">
        <v>670</v>
      </c>
      <c r="G6" s="1825" t="s">
        <v>156</v>
      </c>
      <c r="H6" s="1825" t="s">
        <v>287</v>
      </c>
      <c r="I6" s="1825" t="s">
        <v>558</v>
      </c>
      <c r="J6" s="1825" t="s">
        <v>376</v>
      </c>
      <c r="K6" s="1825" t="s">
        <v>967</v>
      </c>
      <c r="L6" s="147"/>
      <c r="M6" s="147"/>
      <c r="N6" s="147"/>
      <c r="O6" s="147"/>
      <c r="P6" s="147"/>
      <c r="Q6" s="147"/>
      <c r="R6" s="147"/>
    </row>
    <row r="7" spans="1:18" s="3" customFormat="1" ht="21" customHeight="1" thickBot="1">
      <c r="A7" s="243"/>
      <c r="B7" s="1826"/>
      <c r="C7" s="1826"/>
      <c r="D7" s="1826"/>
      <c r="E7" s="1826"/>
      <c r="F7" s="1826"/>
      <c r="G7" s="1826"/>
      <c r="H7" s="1826"/>
      <c r="I7" s="1826"/>
      <c r="J7" s="1832"/>
      <c r="K7" s="1827"/>
      <c r="L7" s="4"/>
      <c r="M7" s="4"/>
      <c r="N7" s="4"/>
      <c r="O7" s="4"/>
      <c r="P7" s="4"/>
      <c r="Q7" s="4"/>
      <c r="R7" s="4"/>
    </row>
    <row r="8" spans="1:11" ht="19.5" customHeight="1" thickBot="1">
      <c r="A8" s="457" t="s">
        <v>782</v>
      </c>
      <c r="B8" s="329">
        <v>2365</v>
      </c>
      <c r="C8" s="329">
        <v>2401</v>
      </c>
      <c r="D8" s="329">
        <v>2691</v>
      </c>
      <c r="E8" s="330">
        <v>2992</v>
      </c>
      <c r="F8" s="331">
        <v>2695</v>
      </c>
      <c r="G8" s="328">
        <v>2975</v>
      </c>
      <c r="H8" s="328">
        <v>2983</v>
      </c>
      <c r="I8" s="328">
        <v>3262</v>
      </c>
      <c r="J8" s="1300">
        <v>3254</v>
      </c>
      <c r="K8" s="328">
        <v>3351</v>
      </c>
    </row>
    <row r="9" spans="1:11" ht="19.5" customHeight="1" thickBot="1">
      <c r="A9" s="457" t="s">
        <v>369</v>
      </c>
      <c r="B9" s="333">
        <v>12169</v>
      </c>
      <c r="C9" s="333">
        <v>12340</v>
      </c>
      <c r="D9" s="334">
        <f>12281</f>
        <v>12281</v>
      </c>
      <c r="E9" s="335">
        <v>12319</v>
      </c>
      <c r="F9" s="336">
        <v>12610</v>
      </c>
      <c r="G9" s="333">
        <v>12450</v>
      </c>
      <c r="H9" s="333">
        <v>12810</v>
      </c>
      <c r="I9" s="333">
        <v>12736</v>
      </c>
      <c r="J9" s="1301">
        <v>13161</v>
      </c>
      <c r="K9" s="353">
        <v>13355</v>
      </c>
    </row>
    <row r="10" spans="1:11" ht="19.5" customHeight="1" thickBot="1">
      <c r="A10" s="245" t="s">
        <v>781</v>
      </c>
      <c r="B10" s="337">
        <f aca="true" t="shared" si="0" ref="B10:H10">SUM(B8:B9)</f>
        <v>14534</v>
      </c>
      <c r="C10" s="337">
        <f t="shared" si="0"/>
        <v>14741</v>
      </c>
      <c r="D10" s="337">
        <f t="shared" si="0"/>
        <v>14972</v>
      </c>
      <c r="E10" s="338">
        <f t="shared" si="0"/>
        <v>15311</v>
      </c>
      <c r="F10" s="338">
        <f t="shared" si="0"/>
        <v>15305</v>
      </c>
      <c r="G10" s="339">
        <f t="shared" si="0"/>
        <v>15425</v>
      </c>
      <c r="H10" s="340">
        <f t="shared" si="0"/>
        <v>15793</v>
      </c>
      <c r="I10" s="341">
        <v>15998</v>
      </c>
      <c r="J10" s="1302">
        <v>16415</v>
      </c>
      <c r="K10" s="323">
        <v>16706</v>
      </c>
    </row>
    <row r="11" spans="1:11" ht="19.5" customHeight="1" thickBot="1">
      <c r="A11" s="245" t="s">
        <v>166</v>
      </c>
      <c r="B11" s="511">
        <v>361</v>
      </c>
      <c r="C11" s="729">
        <v>275</v>
      </c>
      <c r="D11" s="729">
        <v>213</v>
      </c>
      <c r="E11" s="729">
        <v>132</v>
      </c>
      <c r="F11" s="729">
        <v>107</v>
      </c>
      <c r="G11" s="729">
        <v>89</v>
      </c>
      <c r="H11" s="729">
        <v>116</v>
      </c>
      <c r="I11" s="729">
        <v>97</v>
      </c>
      <c r="J11" s="729">
        <v>122</v>
      </c>
      <c r="K11" s="1628">
        <v>125</v>
      </c>
    </row>
    <row r="12" spans="1:11" ht="19.5" customHeight="1" thickBot="1">
      <c r="A12" s="457" t="s">
        <v>517</v>
      </c>
      <c r="B12" s="328">
        <v>4046</v>
      </c>
      <c r="C12" s="328">
        <v>3701</v>
      </c>
      <c r="D12" s="328">
        <v>4010</v>
      </c>
      <c r="E12" s="342">
        <v>3857</v>
      </c>
      <c r="F12" s="343">
        <v>3980</v>
      </c>
      <c r="G12" s="328">
        <v>3939</v>
      </c>
      <c r="H12" s="328">
        <v>4337</v>
      </c>
      <c r="I12" s="344">
        <v>4063</v>
      </c>
      <c r="J12" s="1300">
        <v>4634</v>
      </c>
      <c r="K12" s="1306">
        <v>4593</v>
      </c>
    </row>
    <row r="13" spans="1:11" ht="19.5" customHeight="1" thickBot="1">
      <c r="A13" s="457" t="s">
        <v>284</v>
      </c>
      <c r="B13" s="345">
        <v>1523</v>
      </c>
      <c r="C13" s="345">
        <v>1752</v>
      </c>
      <c r="D13" s="345">
        <v>2034</v>
      </c>
      <c r="E13" s="346">
        <v>2206</v>
      </c>
      <c r="F13" s="347">
        <v>2294</v>
      </c>
      <c r="G13" s="345">
        <v>2287</v>
      </c>
      <c r="H13" s="345">
        <v>2590</v>
      </c>
      <c r="I13" s="348">
        <v>2706</v>
      </c>
      <c r="J13" s="1303">
        <v>2865</v>
      </c>
      <c r="K13" s="345">
        <v>2892</v>
      </c>
    </row>
    <row r="14" spans="1:11" ht="19.5" customHeight="1" thickBot="1">
      <c r="A14" s="457" t="s">
        <v>145</v>
      </c>
      <c r="B14" s="349">
        <v>262</v>
      </c>
      <c r="C14" s="349">
        <v>302</v>
      </c>
      <c r="D14" s="349">
        <v>211</v>
      </c>
      <c r="E14" s="350">
        <v>205</v>
      </c>
      <c r="F14" s="351">
        <v>221</v>
      </c>
      <c r="G14" s="332">
        <v>209</v>
      </c>
      <c r="H14" s="332">
        <v>214</v>
      </c>
      <c r="I14" s="352">
        <v>212</v>
      </c>
      <c r="J14" s="1301">
        <v>303</v>
      </c>
      <c r="K14" s="353">
        <v>299</v>
      </c>
    </row>
    <row r="15" spans="1:11" ht="19.5" customHeight="1" thickBot="1">
      <c r="A15" s="246" t="s">
        <v>146</v>
      </c>
      <c r="B15" s="323">
        <f>SUM(B12:B14)</f>
        <v>5831</v>
      </c>
      <c r="C15" s="323">
        <f>SUM(C12:C14)</f>
        <v>5755</v>
      </c>
      <c r="D15" s="323">
        <v>6255</v>
      </c>
      <c r="E15" s="324">
        <f>SUM(E12:E14)</f>
        <v>6268</v>
      </c>
      <c r="F15" s="324">
        <f>SUM(F12:F14)</f>
        <v>6495</v>
      </c>
      <c r="G15" s="325">
        <v>6435</v>
      </c>
      <c r="H15" s="326">
        <f>SUM(H12:H14)</f>
        <v>7141</v>
      </c>
      <c r="I15" s="327">
        <f>I12+I13+I14</f>
        <v>6981</v>
      </c>
      <c r="J15" s="1302">
        <f>SUM(J12:J14)</f>
        <v>7802</v>
      </c>
      <c r="K15" s="323">
        <v>7784</v>
      </c>
    </row>
    <row r="16" spans="1:11" ht="19.5" customHeight="1" thickBot="1">
      <c r="A16" s="457" t="s">
        <v>597</v>
      </c>
      <c r="B16" s="353">
        <v>263</v>
      </c>
      <c r="C16" s="353">
        <v>288</v>
      </c>
      <c r="D16" s="353">
        <v>276</v>
      </c>
      <c r="E16" s="354">
        <v>309</v>
      </c>
      <c r="F16" s="354">
        <v>313</v>
      </c>
      <c r="G16" s="355">
        <v>331</v>
      </c>
      <c r="H16" s="349">
        <v>359</v>
      </c>
      <c r="I16" s="356">
        <v>444</v>
      </c>
      <c r="J16" s="1304">
        <v>419</v>
      </c>
      <c r="K16" s="956">
        <v>546</v>
      </c>
    </row>
    <row r="17" spans="1:11" ht="20.25" customHeight="1" thickBot="1">
      <c r="A17" s="246" t="s">
        <v>1042</v>
      </c>
      <c r="B17" s="357">
        <f>B10+B11+B15+B16</f>
        <v>20989</v>
      </c>
      <c r="C17" s="357">
        <f aca="true" t="shared" si="1" ref="C17:K17">C10+C11+C15+C16</f>
        <v>21059</v>
      </c>
      <c r="D17" s="357">
        <f t="shared" si="1"/>
        <v>21716</v>
      </c>
      <c r="E17" s="357">
        <f t="shared" si="1"/>
        <v>22020</v>
      </c>
      <c r="F17" s="357">
        <f t="shared" si="1"/>
        <v>22220</v>
      </c>
      <c r="G17" s="357">
        <f t="shared" si="1"/>
        <v>22280</v>
      </c>
      <c r="H17" s="357">
        <f t="shared" si="1"/>
        <v>23409</v>
      </c>
      <c r="I17" s="357">
        <f t="shared" si="1"/>
        <v>23520</v>
      </c>
      <c r="J17" s="357">
        <f t="shared" si="1"/>
        <v>24758</v>
      </c>
      <c r="K17" s="323">
        <f t="shared" si="1"/>
        <v>25161</v>
      </c>
    </row>
    <row r="18" spans="1:9" ht="15.75">
      <c r="A18" s="249"/>
      <c r="B18" s="249"/>
      <c r="C18" s="249"/>
      <c r="D18" s="249"/>
      <c r="E18" s="249"/>
      <c r="F18" s="249"/>
      <c r="G18" s="250"/>
      <c r="H18" s="250"/>
      <c r="I18" s="241"/>
    </row>
    <row r="19" spans="1:10" ht="15" customHeight="1">
      <c r="A19" s="934" t="s">
        <v>147</v>
      </c>
      <c r="B19" s="250"/>
      <c r="C19" s="250"/>
      <c r="D19" s="250"/>
      <c r="E19" s="250"/>
      <c r="F19" s="250"/>
      <c r="G19" s="250"/>
      <c r="H19" s="250"/>
      <c r="I19" s="241"/>
      <c r="J19" s="241"/>
    </row>
    <row r="20" spans="1:10" ht="15" customHeight="1">
      <c r="A20" s="1777" t="s">
        <v>1033</v>
      </c>
      <c r="B20" s="250"/>
      <c r="C20" s="250"/>
      <c r="D20" s="250"/>
      <c r="E20" s="250"/>
      <c r="F20" s="250"/>
      <c r="G20" s="250"/>
      <c r="H20" s="250"/>
      <c r="I20" s="241"/>
      <c r="J20" s="241"/>
    </row>
    <row r="21" spans="1:10" ht="15" customHeight="1">
      <c r="A21" s="1777" t="s">
        <v>1034</v>
      </c>
      <c r="B21" s="250"/>
      <c r="C21" s="250"/>
      <c r="D21" s="250"/>
      <c r="E21" s="250"/>
      <c r="F21" s="250"/>
      <c r="G21" s="250"/>
      <c r="H21" s="250"/>
      <c r="I21" s="241"/>
      <c r="J21" s="241"/>
    </row>
    <row r="22" spans="1:10" ht="15" customHeight="1">
      <c r="A22" s="1777"/>
      <c r="B22" s="250"/>
      <c r="C22" s="250"/>
      <c r="D22" s="250"/>
      <c r="E22" s="250"/>
      <c r="F22" s="250"/>
      <c r="G22" s="250"/>
      <c r="H22" s="250"/>
      <c r="I22" s="241"/>
      <c r="J22" s="241"/>
    </row>
    <row r="23" spans="1:10" ht="15.75">
      <c r="A23" s="156"/>
      <c r="B23" s="156"/>
      <c r="C23" s="156"/>
      <c r="D23" s="156"/>
      <c r="E23" s="156"/>
      <c r="F23" s="156"/>
      <c r="G23" s="156"/>
      <c r="H23" s="156"/>
      <c r="I23" s="241"/>
      <c r="J23" s="241"/>
    </row>
    <row r="24" spans="1:10" ht="15.75">
      <c r="A24" s="1828" t="s">
        <v>969</v>
      </c>
      <c r="B24" s="1828"/>
      <c r="C24" s="1828"/>
      <c r="D24" s="1828"/>
      <c r="E24" s="1828"/>
      <c r="F24" s="1828"/>
      <c r="G24" s="1828"/>
      <c r="H24" s="1828"/>
      <c r="I24" s="1828"/>
      <c r="J24" s="1829"/>
    </row>
    <row r="25" spans="1:9" ht="16.5" thickBot="1">
      <c r="A25" s="157"/>
      <c r="B25" s="157"/>
      <c r="C25" s="157"/>
      <c r="D25" s="157"/>
      <c r="E25" s="157"/>
      <c r="F25" s="157"/>
      <c r="G25" s="157"/>
      <c r="H25" s="157"/>
      <c r="I25" s="157"/>
    </row>
    <row r="26" spans="1:11" ht="25.5" customHeight="1" thickBot="1">
      <c r="A26" s="457"/>
      <c r="B26" s="323">
        <v>2003</v>
      </c>
      <c r="C26" s="323">
        <v>2004</v>
      </c>
      <c r="D26" s="1330">
        <v>2005</v>
      </c>
      <c r="E26" s="414">
        <v>2006</v>
      </c>
      <c r="F26" s="414">
        <v>2007</v>
      </c>
      <c r="G26" s="414">
        <v>2008</v>
      </c>
      <c r="H26" s="415">
        <v>2009</v>
      </c>
      <c r="I26" s="415">
        <v>2010</v>
      </c>
      <c r="J26" s="415">
        <v>2011</v>
      </c>
      <c r="K26" s="415">
        <v>2012</v>
      </c>
    </row>
    <row r="27" spans="1:11" ht="25.5" customHeight="1" thickBot="1">
      <c r="A27" s="246" t="s">
        <v>166</v>
      </c>
      <c r="B27" s="1158">
        <v>11</v>
      </c>
      <c r="C27" s="1795">
        <v>50</v>
      </c>
      <c r="D27" s="1794">
        <v>48</v>
      </c>
      <c r="E27" s="1794">
        <v>38</v>
      </c>
      <c r="F27" s="1794">
        <v>12</v>
      </c>
      <c r="G27" s="1794">
        <v>13</v>
      </c>
      <c r="H27" s="1794">
        <v>25</v>
      </c>
      <c r="I27" s="1794">
        <v>22</v>
      </c>
      <c r="J27" s="1794">
        <v>25</v>
      </c>
      <c r="K27" s="1794">
        <v>26</v>
      </c>
    </row>
    <row r="28" spans="1:13" ht="25.5" customHeight="1" thickBot="1">
      <c r="A28" s="246" t="s">
        <v>369</v>
      </c>
      <c r="B28" s="1795">
        <v>2500</v>
      </c>
      <c r="C28" s="1794">
        <v>2428</v>
      </c>
      <c r="D28" s="1794">
        <v>2489</v>
      </c>
      <c r="E28" s="1794">
        <v>2474</v>
      </c>
      <c r="F28" s="1794">
        <v>2520</v>
      </c>
      <c r="G28" s="1794">
        <v>2542</v>
      </c>
      <c r="H28" s="1794">
        <v>2536</v>
      </c>
      <c r="I28" s="1794">
        <v>2418</v>
      </c>
      <c r="J28" s="1794">
        <v>2593</v>
      </c>
      <c r="K28" s="1794">
        <v>2392</v>
      </c>
      <c r="M28" s="1331"/>
    </row>
    <row r="29" spans="1:11" ht="25.5" customHeight="1" thickBot="1">
      <c r="A29" s="246" t="s">
        <v>517</v>
      </c>
      <c r="B29" s="1796">
        <v>766</v>
      </c>
      <c r="C29" s="1796">
        <v>843</v>
      </c>
      <c r="D29" s="1796">
        <v>733</v>
      </c>
      <c r="E29" s="1796">
        <v>706</v>
      </c>
      <c r="F29" s="1796">
        <v>912</v>
      </c>
      <c r="G29" s="1796">
        <v>1001</v>
      </c>
      <c r="H29" s="1796">
        <v>938</v>
      </c>
      <c r="I29" s="1796">
        <v>1135</v>
      </c>
      <c r="J29" s="1796">
        <v>911</v>
      </c>
      <c r="K29" s="1796">
        <v>989</v>
      </c>
    </row>
    <row r="30" spans="1:11" ht="25.5" customHeight="1" thickBot="1">
      <c r="A30" s="246" t="s">
        <v>284</v>
      </c>
      <c r="B30" s="349">
        <v>106</v>
      </c>
      <c r="C30" s="349">
        <v>85</v>
      </c>
      <c r="D30" s="349">
        <v>103</v>
      </c>
      <c r="E30" s="349">
        <v>89</v>
      </c>
      <c r="F30" s="349">
        <v>155</v>
      </c>
      <c r="G30" s="349">
        <v>194</v>
      </c>
      <c r="H30" s="349">
        <v>132</v>
      </c>
      <c r="I30" s="1797">
        <v>238</v>
      </c>
      <c r="J30" s="1797">
        <v>248</v>
      </c>
      <c r="K30" s="1797">
        <v>256</v>
      </c>
    </row>
    <row r="31" spans="1:11" ht="25.5" customHeight="1" thickBot="1">
      <c r="A31" s="246" t="s">
        <v>1042</v>
      </c>
      <c r="B31" s="323">
        <f>SUM(B27:B30)</f>
        <v>3383</v>
      </c>
      <c r="C31" s="323">
        <f aca="true" t="shared" si="2" ref="C31:K31">SUM(C27:C30)</f>
        <v>3406</v>
      </c>
      <c r="D31" s="323">
        <f t="shared" si="2"/>
        <v>3373</v>
      </c>
      <c r="E31" s="323">
        <f t="shared" si="2"/>
        <v>3307</v>
      </c>
      <c r="F31" s="323">
        <f t="shared" si="2"/>
        <v>3599</v>
      </c>
      <c r="G31" s="323">
        <f t="shared" si="2"/>
        <v>3750</v>
      </c>
      <c r="H31" s="323">
        <f t="shared" si="2"/>
        <v>3631</v>
      </c>
      <c r="I31" s="323">
        <f t="shared" si="2"/>
        <v>3813</v>
      </c>
      <c r="J31" s="323">
        <f t="shared" si="2"/>
        <v>3777</v>
      </c>
      <c r="K31" s="323">
        <f t="shared" si="2"/>
        <v>3663</v>
      </c>
    </row>
    <row r="32" ht="15" customHeight="1">
      <c r="A32" s="73"/>
    </row>
    <row r="33" spans="1:10" s="2" customFormat="1" ht="15" customHeight="1">
      <c r="A33" s="1744" t="s">
        <v>147</v>
      </c>
      <c r="B33" s="1745"/>
      <c r="C33" s="1745"/>
      <c r="D33" s="1745"/>
      <c r="E33" s="1745"/>
      <c r="F33" s="1745"/>
      <c r="G33" s="1745"/>
      <c r="H33" s="1745"/>
      <c r="I33" s="1745"/>
      <c r="J33" s="1745"/>
    </row>
    <row r="34" spans="1:10" s="425" customFormat="1" ht="15" customHeight="1">
      <c r="A34" s="1793" t="s">
        <v>1039</v>
      </c>
      <c r="B34" s="1746"/>
      <c r="C34" s="1746"/>
      <c r="D34" s="1746"/>
      <c r="E34" s="1746"/>
      <c r="F34" s="1746"/>
      <c r="G34" s="1747"/>
      <c r="H34" s="1747"/>
      <c r="I34" s="1747"/>
      <c r="J34" s="1747"/>
    </row>
    <row r="35" spans="1:10" ht="15.75">
      <c r="A35" s="241"/>
      <c r="B35" s="241"/>
      <c r="C35" s="241"/>
      <c r="D35" s="241"/>
      <c r="E35" s="241"/>
      <c r="F35" s="241"/>
      <c r="G35" s="241"/>
      <c r="H35" s="241"/>
      <c r="I35" s="241"/>
      <c r="J35" s="241"/>
    </row>
    <row r="36" spans="1:10" ht="15.75">
      <c r="A36" s="241" t="s">
        <v>834</v>
      </c>
      <c r="B36" s="241"/>
      <c r="C36" s="241"/>
      <c r="D36" s="241"/>
      <c r="E36" s="241"/>
      <c r="F36" s="241"/>
      <c r="G36" s="241"/>
      <c r="H36" s="241"/>
      <c r="I36" s="241"/>
      <c r="J36" s="241"/>
    </row>
  </sheetData>
  <sheetProtection/>
  <mergeCells count="12">
    <mergeCell ref="F6:F7"/>
    <mergeCell ref="I6:I7"/>
    <mergeCell ref="G6:G7"/>
    <mergeCell ref="H6:H7"/>
    <mergeCell ref="K6:K7"/>
    <mergeCell ref="B6:B7"/>
    <mergeCell ref="A24:J24"/>
    <mergeCell ref="A4:J4"/>
    <mergeCell ref="J6:J7"/>
    <mergeCell ref="C6:C7"/>
    <mergeCell ref="D6:D7"/>
    <mergeCell ref="E6:E7"/>
  </mergeCells>
  <printOptions/>
  <pageMargins left="0.5118110236220472" right="0.4724409448818898" top="0.7480314960629921" bottom="0.5118110236220472" header="0.5118110236220472" footer="0.5118110236220472"/>
  <pageSetup horizontalDpi="600" verticalDpi="600" orientation="portrait" paperSize="9" scale="76" r:id="rId1"/>
  <colBreaks count="1" manualBreakCount="1">
    <brk id="11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L11"/>
  <sheetViews>
    <sheetView zoomScalePageLayoutView="0" workbookViewId="0" topLeftCell="A1">
      <selection activeCell="P31" sqref="P31"/>
    </sheetView>
  </sheetViews>
  <sheetFormatPr defaultColWidth="9.140625" defaultRowHeight="12.75"/>
  <cols>
    <col min="1" max="1" width="31.8515625" style="0" customWidth="1"/>
    <col min="7" max="7" width="10.140625" style="0" bestFit="1" customWidth="1"/>
    <col min="10" max="10" width="10.140625" style="0" customWidth="1"/>
    <col min="11" max="11" width="11.00390625" style="0" customWidth="1"/>
  </cols>
  <sheetData>
    <row r="1" spans="1:11" ht="30" customHeight="1">
      <c r="A1" s="1880" t="s">
        <v>808</v>
      </c>
      <c r="B1" s="1881"/>
      <c r="C1" s="1881"/>
      <c r="D1" s="1881"/>
      <c r="E1" s="1881"/>
      <c r="F1" s="1881"/>
      <c r="G1" s="1881"/>
      <c r="H1" s="1881"/>
      <c r="I1" s="1881"/>
      <c r="J1" s="1881"/>
      <c r="K1" s="1881"/>
    </row>
    <row r="2" spans="1:11" ht="15" customHeight="1" thickBot="1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1:12" ht="30" customHeight="1" thickBot="1">
      <c r="A3" s="941" t="s">
        <v>809</v>
      </c>
      <c r="B3" s="950">
        <v>2002</v>
      </c>
      <c r="C3" s="950">
        <v>2003</v>
      </c>
      <c r="D3" s="950">
        <v>2004</v>
      </c>
      <c r="E3" s="950">
        <v>2005</v>
      </c>
      <c r="F3" s="950">
        <v>2006</v>
      </c>
      <c r="G3" s="950">
        <v>2007</v>
      </c>
      <c r="H3" s="950">
        <v>2008</v>
      </c>
      <c r="I3" s="950">
        <v>2009</v>
      </c>
      <c r="J3" s="950">
        <v>2010</v>
      </c>
      <c r="K3" s="950">
        <v>2011</v>
      </c>
      <c r="L3" s="951">
        <v>2012</v>
      </c>
    </row>
    <row r="4" spans="1:12" ht="30" customHeight="1" thickBot="1">
      <c r="A4" s="941" t="s">
        <v>812</v>
      </c>
      <c r="B4" s="953">
        <v>1507</v>
      </c>
      <c r="C4" s="953">
        <v>1446</v>
      </c>
      <c r="D4" s="953">
        <v>1687</v>
      </c>
      <c r="E4" s="953">
        <v>1563</v>
      </c>
      <c r="F4" s="953">
        <v>1861</v>
      </c>
      <c r="G4" s="953">
        <v>1453</v>
      </c>
      <c r="H4" s="953">
        <v>1855</v>
      </c>
      <c r="I4" s="953">
        <v>2000</v>
      </c>
      <c r="J4" s="953">
        <v>1451</v>
      </c>
      <c r="K4" s="953">
        <v>1748</v>
      </c>
      <c r="L4" s="952">
        <v>1829</v>
      </c>
    </row>
    <row r="5" spans="1:2" ht="12.75" customHeight="1">
      <c r="A5" s="75"/>
      <c r="B5" s="75"/>
    </row>
    <row r="6" spans="1:2" ht="12.75" customHeight="1">
      <c r="A6" s="75"/>
      <c r="B6" s="75"/>
    </row>
    <row r="7" spans="1:2" ht="12.75">
      <c r="A7" s="75"/>
      <c r="B7" s="75"/>
    </row>
    <row r="8" spans="1:2" ht="12.75">
      <c r="A8" s="75"/>
      <c r="B8" s="75"/>
    </row>
    <row r="9" spans="1:2" ht="12.75">
      <c r="A9" s="75"/>
      <c r="B9" s="75"/>
    </row>
    <row r="10" spans="1:2" ht="12.75">
      <c r="A10" s="75"/>
      <c r="B10" s="75"/>
    </row>
    <row r="11" spans="1:2" ht="12.75">
      <c r="A11" s="75"/>
      <c r="B11" s="75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K67"/>
  <sheetViews>
    <sheetView view="pageLayout" workbookViewId="0" topLeftCell="A19">
      <selection activeCell="A66" sqref="A66"/>
    </sheetView>
  </sheetViews>
  <sheetFormatPr defaultColWidth="9.140625" defaultRowHeight="12.75"/>
  <cols>
    <col min="1" max="1" width="50.28125" style="4" customWidth="1"/>
    <col min="2" max="5" width="13.7109375" style="4" customWidth="1"/>
    <col min="6" max="6" width="13.7109375" style="31" customWidth="1"/>
    <col min="7" max="7" width="13.7109375" style="4" customWidth="1"/>
    <col min="8" max="8" width="13.7109375" style="66" customWidth="1"/>
    <col min="9" max="9" width="13.7109375" style="4" customWidth="1"/>
    <col min="10" max="10" width="13.7109375" style="66" customWidth="1"/>
    <col min="11" max="11" width="13.7109375" style="4" customWidth="1"/>
    <col min="12" max="16384" width="9.140625" style="4" customWidth="1"/>
  </cols>
  <sheetData>
    <row r="1" spans="1:11" ht="13.5" customHeight="1" thickBot="1">
      <c r="A1" s="1884"/>
      <c r="B1" s="1886">
        <v>2008</v>
      </c>
      <c r="C1" s="1887"/>
      <c r="D1" s="1886">
        <v>2009</v>
      </c>
      <c r="E1" s="1887"/>
      <c r="F1" s="1886">
        <v>2010</v>
      </c>
      <c r="G1" s="1887"/>
      <c r="H1" s="1886">
        <v>2011</v>
      </c>
      <c r="I1" s="1887"/>
      <c r="J1" s="1886">
        <v>2012</v>
      </c>
      <c r="K1" s="1887"/>
    </row>
    <row r="2" spans="1:11" ht="13.5" customHeight="1" thickBot="1">
      <c r="A2" s="1885"/>
      <c r="B2" s="402" t="s">
        <v>266</v>
      </c>
      <c r="C2" s="134" t="s">
        <v>267</v>
      </c>
      <c r="D2" s="293" t="s">
        <v>266</v>
      </c>
      <c r="E2" s="134" t="s">
        <v>267</v>
      </c>
      <c r="F2" s="293" t="s">
        <v>266</v>
      </c>
      <c r="G2" s="134" t="s">
        <v>267</v>
      </c>
      <c r="H2" s="293" t="s">
        <v>266</v>
      </c>
      <c r="I2" s="134" t="s">
        <v>267</v>
      </c>
      <c r="J2" s="293" t="s">
        <v>266</v>
      </c>
      <c r="K2" s="134" t="s">
        <v>267</v>
      </c>
    </row>
    <row r="3" spans="1:11" ht="12.75" customHeight="1" thickBot="1">
      <c r="A3" s="403" t="s">
        <v>371</v>
      </c>
      <c r="B3" s="259"/>
      <c r="C3" s="276"/>
      <c r="D3" s="294"/>
      <c r="E3" s="269"/>
      <c r="F3" s="294"/>
      <c r="G3" s="269"/>
      <c r="H3" s="294"/>
      <c r="I3" s="275"/>
      <c r="J3" s="294"/>
      <c r="K3" s="275"/>
    </row>
    <row r="4" spans="1:11" ht="12.75" customHeight="1">
      <c r="A4" s="391" t="s">
        <v>201</v>
      </c>
      <c r="B4" s="446">
        <v>30</v>
      </c>
      <c r="C4" s="94" t="s">
        <v>672</v>
      </c>
      <c r="D4" s="446">
        <v>30</v>
      </c>
      <c r="E4" s="94" t="s">
        <v>672</v>
      </c>
      <c r="F4" s="446">
        <v>30</v>
      </c>
      <c r="G4" s="94" t="s">
        <v>403</v>
      </c>
      <c r="H4" s="446">
        <v>30</v>
      </c>
      <c r="I4" s="94" t="s">
        <v>403</v>
      </c>
      <c r="J4" s="446">
        <v>30</v>
      </c>
      <c r="K4" s="94" t="s">
        <v>406</v>
      </c>
    </row>
    <row r="5" spans="1:11" ht="12.75" customHeight="1">
      <c r="A5" s="197" t="s">
        <v>197</v>
      </c>
      <c r="B5" s="59">
        <v>60</v>
      </c>
      <c r="C5" s="92" t="s">
        <v>180</v>
      </c>
      <c r="D5" s="59">
        <v>55</v>
      </c>
      <c r="E5" s="92" t="s">
        <v>180</v>
      </c>
      <c r="F5" s="59">
        <v>55</v>
      </c>
      <c r="G5" s="92" t="s">
        <v>402</v>
      </c>
      <c r="H5" s="59">
        <v>55</v>
      </c>
      <c r="I5" s="92" t="s">
        <v>402</v>
      </c>
      <c r="J5" s="59">
        <v>55</v>
      </c>
      <c r="K5" s="92" t="s">
        <v>182</v>
      </c>
    </row>
    <row r="6" spans="1:11" ht="12.75" customHeight="1" thickBot="1">
      <c r="A6" s="373" t="s">
        <v>200</v>
      </c>
      <c r="B6" s="60">
        <v>35</v>
      </c>
      <c r="C6" s="93" t="s">
        <v>406</v>
      </c>
      <c r="D6" s="60">
        <v>35</v>
      </c>
      <c r="E6" s="93" t="s">
        <v>406</v>
      </c>
      <c r="F6" s="60">
        <v>35</v>
      </c>
      <c r="G6" s="93" t="s">
        <v>401</v>
      </c>
      <c r="H6" s="60">
        <v>30</v>
      </c>
      <c r="I6" s="93" t="s">
        <v>401</v>
      </c>
      <c r="J6" s="60">
        <v>35</v>
      </c>
      <c r="K6" s="93" t="s">
        <v>405</v>
      </c>
    </row>
    <row r="7" spans="1:11" s="83" customFormat="1" ht="12.75" customHeight="1" thickBot="1">
      <c r="A7" s="382" t="s">
        <v>192</v>
      </c>
      <c r="B7" s="453">
        <f>SUM(B4:B6)</f>
        <v>125</v>
      </c>
      <c r="C7" s="395">
        <v>150</v>
      </c>
      <c r="D7" s="453">
        <f>SUM(D4:D6)</f>
        <v>120</v>
      </c>
      <c r="E7" s="277">
        <v>150</v>
      </c>
      <c r="F7" s="453">
        <f>SUM(F4:F6)</f>
        <v>120</v>
      </c>
      <c r="G7" s="277">
        <v>165</v>
      </c>
      <c r="H7" s="453">
        <f>SUM(H4:H6)</f>
        <v>115</v>
      </c>
      <c r="I7" s="277">
        <v>165</v>
      </c>
      <c r="J7" s="453">
        <f>SUM(J4:J6)</f>
        <v>120</v>
      </c>
      <c r="K7" s="277">
        <v>181</v>
      </c>
    </row>
    <row r="8" spans="1:11" s="83" customFormat="1" ht="12.75" customHeight="1" thickBot="1">
      <c r="A8" s="403" t="s">
        <v>616</v>
      </c>
      <c r="B8" s="369"/>
      <c r="C8" s="392"/>
      <c r="D8" s="447"/>
      <c r="E8" s="410"/>
      <c r="F8" s="447"/>
      <c r="G8" s="410"/>
      <c r="H8" s="447"/>
      <c r="I8" s="452"/>
      <c r="J8" s="447"/>
      <c r="K8" s="452"/>
    </row>
    <row r="9" spans="1:11" ht="12.75" customHeight="1">
      <c r="A9" s="391" t="s">
        <v>202</v>
      </c>
      <c r="B9" s="58">
        <v>40</v>
      </c>
      <c r="C9" s="94" t="s">
        <v>406</v>
      </c>
      <c r="D9" s="448">
        <v>45</v>
      </c>
      <c r="E9" s="94" t="s">
        <v>406</v>
      </c>
      <c r="F9" s="448">
        <v>45</v>
      </c>
      <c r="G9" s="94" t="s">
        <v>406</v>
      </c>
      <c r="H9" s="448">
        <v>45</v>
      </c>
      <c r="I9" s="94" t="s">
        <v>406</v>
      </c>
      <c r="J9" s="448">
        <v>45</v>
      </c>
      <c r="K9" s="94" t="s">
        <v>401</v>
      </c>
    </row>
    <row r="10" spans="1:11" ht="12.75" customHeight="1">
      <c r="A10" s="197" t="s">
        <v>207</v>
      </c>
      <c r="B10" s="57">
        <v>35</v>
      </c>
      <c r="C10" s="92" t="s">
        <v>403</v>
      </c>
      <c r="D10" s="449">
        <v>40</v>
      </c>
      <c r="E10" s="92" t="s">
        <v>403</v>
      </c>
      <c r="F10" s="449">
        <v>35</v>
      </c>
      <c r="G10" s="92" t="s">
        <v>403</v>
      </c>
      <c r="H10" s="449">
        <v>30</v>
      </c>
      <c r="I10" s="92" t="s">
        <v>403</v>
      </c>
      <c r="J10" s="449">
        <v>30</v>
      </c>
      <c r="K10" s="92" t="s">
        <v>406</v>
      </c>
    </row>
    <row r="11" spans="1:11" ht="12.75" customHeight="1">
      <c r="A11" s="197" t="s">
        <v>209</v>
      </c>
      <c r="B11" s="57">
        <v>80</v>
      </c>
      <c r="C11" s="92" t="s">
        <v>181</v>
      </c>
      <c r="D11" s="449">
        <v>85</v>
      </c>
      <c r="E11" s="92" t="s">
        <v>181</v>
      </c>
      <c r="F11" s="449">
        <v>88</v>
      </c>
      <c r="G11" s="92" t="s">
        <v>541</v>
      </c>
      <c r="H11" s="449">
        <v>88</v>
      </c>
      <c r="I11" s="92" t="s">
        <v>541</v>
      </c>
      <c r="J11" s="449">
        <v>88</v>
      </c>
      <c r="K11" s="92" t="s">
        <v>908</v>
      </c>
    </row>
    <row r="12" spans="1:11" ht="12.75" customHeight="1">
      <c r="A12" s="197" t="s">
        <v>212</v>
      </c>
      <c r="B12" s="57">
        <v>40</v>
      </c>
      <c r="C12" s="92" t="s">
        <v>406</v>
      </c>
      <c r="D12" s="449">
        <v>45</v>
      </c>
      <c r="E12" s="92" t="s">
        <v>406</v>
      </c>
      <c r="F12" s="449">
        <v>40</v>
      </c>
      <c r="G12" s="92" t="s">
        <v>406</v>
      </c>
      <c r="H12" s="449">
        <v>40</v>
      </c>
      <c r="I12" s="92" t="s">
        <v>406</v>
      </c>
      <c r="J12" s="449">
        <v>40</v>
      </c>
      <c r="K12" s="92" t="s">
        <v>401</v>
      </c>
    </row>
    <row r="13" spans="1:11" ht="12.75" customHeight="1">
      <c r="A13" s="197" t="s">
        <v>203</v>
      </c>
      <c r="B13" s="57">
        <v>60</v>
      </c>
      <c r="C13" s="92" t="s">
        <v>180</v>
      </c>
      <c r="D13" s="449">
        <v>65</v>
      </c>
      <c r="E13" s="92" t="s">
        <v>180</v>
      </c>
      <c r="F13" s="449">
        <v>60</v>
      </c>
      <c r="G13" s="92" t="s">
        <v>180</v>
      </c>
      <c r="H13" s="449">
        <v>50</v>
      </c>
      <c r="I13" s="92" t="s">
        <v>180</v>
      </c>
      <c r="J13" s="449">
        <v>50</v>
      </c>
      <c r="K13" s="92" t="s">
        <v>402</v>
      </c>
    </row>
    <row r="14" spans="1:11" ht="12.75" customHeight="1">
      <c r="A14" s="197" t="s">
        <v>206</v>
      </c>
      <c r="B14" s="57">
        <v>70</v>
      </c>
      <c r="C14" s="92" t="s">
        <v>182</v>
      </c>
      <c r="D14" s="449">
        <v>75</v>
      </c>
      <c r="E14" s="92" t="s">
        <v>182</v>
      </c>
      <c r="F14" s="449">
        <v>70</v>
      </c>
      <c r="G14" s="92" t="s">
        <v>182</v>
      </c>
      <c r="H14" s="449">
        <v>70</v>
      </c>
      <c r="I14" s="92" t="s">
        <v>182</v>
      </c>
      <c r="J14" s="449">
        <v>70</v>
      </c>
      <c r="K14" s="92" t="s">
        <v>417</v>
      </c>
    </row>
    <row r="15" spans="1:11" ht="12.75" customHeight="1">
      <c r="A15" s="197" t="s">
        <v>204</v>
      </c>
      <c r="B15" s="57">
        <v>20</v>
      </c>
      <c r="C15" s="92" t="s">
        <v>183</v>
      </c>
      <c r="D15" s="449">
        <v>25</v>
      </c>
      <c r="E15" s="92" t="s">
        <v>183</v>
      </c>
      <c r="F15" s="449">
        <v>30</v>
      </c>
      <c r="G15" s="92" t="s">
        <v>399</v>
      </c>
      <c r="H15" s="449">
        <v>30</v>
      </c>
      <c r="I15" s="92" t="s">
        <v>399</v>
      </c>
      <c r="J15" s="449">
        <v>30</v>
      </c>
      <c r="K15" s="92" t="s">
        <v>672</v>
      </c>
    </row>
    <row r="16" spans="1:11" ht="12.75" customHeight="1">
      <c r="A16" s="197" t="s">
        <v>210</v>
      </c>
      <c r="B16" s="57">
        <v>50</v>
      </c>
      <c r="C16" s="92" t="s">
        <v>405</v>
      </c>
      <c r="D16" s="449">
        <v>55</v>
      </c>
      <c r="E16" s="92" t="s">
        <v>405</v>
      </c>
      <c r="F16" s="449">
        <v>50</v>
      </c>
      <c r="G16" s="92" t="s">
        <v>400</v>
      </c>
      <c r="H16" s="449">
        <v>50</v>
      </c>
      <c r="I16" s="92" t="s">
        <v>400</v>
      </c>
      <c r="J16" s="449">
        <v>40</v>
      </c>
      <c r="K16" s="92" t="s">
        <v>180</v>
      </c>
    </row>
    <row r="17" spans="1:11" ht="12.75" customHeight="1">
      <c r="A17" s="197" t="s">
        <v>211</v>
      </c>
      <c r="B17" s="57">
        <v>60</v>
      </c>
      <c r="C17" s="92" t="s">
        <v>180</v>
      </c>
      <c r="D17" s="449">
        <v>65</v>
      </c>
      <c r="E17" s="92" t="s">
        <v>180</v>
      </c>
      <c r="F17" s="449">
        <v>60</v>
      </c>
      <c r="G17" s="92" t="s">
        <v>402</v>
      </c>
      <c r="H17" s="449">
        <v>60</v>
      </c>
      <c r="I17" s="92" t="s">
        <v>402</v>
      </c>
      <c r="J17" s="449">
        <v>60</v>
      </c>
      <c r="K17" s="92" t="s">
        <v>182</v>
      </c>
    </row>
    <row r="18" spans="1:11" ht="12.75" customHeight="1" thickBot="1">
      <c r="A18" s="373" t="s">
        <v>205</v>
      </c>
      <c r="B18" s="62">
        <v>30</v>
      </c>
      <c r="C18" s="93" t="s">
        <v>672</v>
      </c>
      <c r="D18" s="450">
        <v>35</v>
      </c>
      <c r="E18" s="93" t="s">
        <v>672</v>
      </c>
      <c r="F18" s="450">
        <v>35</v>
      </c>
      <c r="G18" s="93" t="s">
        <v>403</v>
      </c>
      <c r="H18" s="450">
        <v>30</v>
      </c>
      <c r="I18" s="93" t="s">
        <v>403</v>
      </c>
      <c r="J18" s="450">
        <v>30</v>
      </c>
      <c r="K18" s="93" t="s">
        <v>406</v>
      </c>
    </row>
    <row r="19" spans="1:11" s="2" customFormat="1" ht="12.75" customHeight="1" thickBot="1">
      <c r="A19" s="383" t="s">
        <v>192</v>
      </c>
      <c r="B19" s="453">
        <f>SUM(B9:B18)</f>
        <v>485</v>
      </c>
      <c r="C19" s="395">
        <v>553</v>
      </c>
      <c r="D19" s="453">
        <f>SUM(D9:D18)</f>
        <v>535</v>
      </c>
      <c r="E19" s="277">
        <v>553</v>
      </c>
      <c r="F19" s="453">
        <f>SUM(F9:F18)</f>
        <v>513</v>
      </c>
      <c r="G19" s="277">
        <v>576</v>
      </c>
      <c r="H19" s="453">
        <f>SUM(H9:H18)</f>
        <v>493</v>
      </c>
      <c r="I19" s="277">
        <v>576</v>
      </c>
      <c r="J19" s="453">
        <f>SUM(J9:J18)</f>
        <v>483</v>
      </c>
      <c r="K19" s="277">
        <v>628</v>
      </c>
    </row>
    <row r="20" spans="1:11" s="2" customFormat="1" ht="12.75" customHeight="1" thickBot="1">
      <c r="A20" s="403" t="s">
        <v>373</v>
      </c>
      <c r="B20" s="369"/>
      <c r="C20" s="392"/>
      <c r="D20" s="447"/>
      <c r="E20" s="410"/>
      <c r="F20" s="447"/>
      <c r="G20" s="410"/>
      <c r="H20" s="447"/>
      <c r="I20" s="452"/>
      <c r="J20" s="447"/>
      <c r="K20" s="452"/>
    </row>
    <row r="21" spans="1:11" ht="12.75" customHeight="1">
      <c r="A21" s="384" t="s">
        <v>214</v>
      </c>
      <c r="B21" s="446">
        <v>100</v>
      </c>
      <c r="C21" s="451" t="s">
        <v>184</v>
      </c>
      <c r="D21" s="446">
        <v>100</v>
      </c>
      <c r="E21" s="451" t="s">
        <v>184</v>
      </c>
      <c r="F21" s="446">
        <v>105</v>
      </c>
      <c r="G21" s="451" t="s">
        <v>184</v>
      </c>
      <c r="H21" s="446">
        <v>105</v>
      </c>
      <c r="I21" s="451" t="s">
        <v>184</v>
      </c>
      <c r="J21" s="446">
        <v>105</v>
      </c>
      <c r="K21" s="451" t="s">
        <v>909</v>
      </c>
    </row>
    <row r="22" spans="1:11" ht="12.75" customHeight="1">
      <c r="A22" s="384" t="s">
        <v>216</v>
      </c>
      <c r="B22" s="59">
        <v>100</v>
      </c>
      <c r="C22" s="393" t="s">
        <v>184</v>
      </c>
      <c r="D22" s="59">
        <v>100</v>
      </c>
      <c r="E22" s="393" t="s">
        <v>184</v>
      </c>
      <c r="F22" s="59">
        <v>105</v>
      </c>
      <c r="G22" s="393" t="s">
        <v>184</v>
      </c>
      <c r="H22" s="59">
        <v>105</v>
      </c>
      <c r="I22" s="393" t="s">
        <v>184</v>
      </c>
      <c r="J22" s="59">
        <v>105</v>
      </c>
      <c r="K22" s="393" t="s">
        <v>909</v>
      </c>
    </row>
    <row r="23" spans="1:11" s="96" customFormat="1" ht="12.75" customHeight="1">
      <c r="A23" s="384" t="s">
        <v>540</v>
      </c>
      <c r="B23" s="57">
        <v>29</v>
      </c>
      <c r="C23" s="92">
        <v>29</v>
      </c>
      <c r="D23" s="57">
        <v>29</v>
      </c>
      <c r="E23" s="92">
        <v>29</v>
      </c>
      <c r="F23" s="57">
        <v>29</v>
      </c>
      <c r="G23" s="92">
        <v>29</v>
      </c>
      <c r="H23" s="57">
        <v>29</v>
      </c>
      <c r="I23" s="92">
        <v>29</v>
      </c>
      <c r="J23" s="57">
        <v>29</v>
      </c>
      <c r="K23" s="92">
        <v>29</v>
      </c>
    </row>
    <row r="24" spans="1:11" ht="12.75" customHeight="1">
      <c r="A24" s="384" t="s">
        <v>129</v>
      </c>
      <c r="B24" s="57">
        <v>1</v>
      </c>
      <c r="C24" s="92">
        <v>1</v>
      </c>
      <c r="D24" s="57">
        <v>1</v>
      </c>
      <c r="E24" s="92">
        <v>1</v>
      </c>
      <c r="F24" s="57">
        <v>1</v>
      </c>
      <c r="G24" s="92">
        <v>1</v>
      </c>
      <c r="H24" s="57">
        <v>1</v>
      </c>
      <c r="I24" s="92">
        <v>1</v>
      </c>
      <c r="J24" s="57">
        <v>1</v>
      </c>
      <c r="K24" s="92">
        <v>1</v>
      </c>
    </row>
    <row r="25" spans="1:11" ht="12.75" customHeight="1">
      <c r="A25" s="384" t="s">
        <v>213</v>
      </c>
      <c r="B25" s="59">
        <v>90</v>
      </c>
      <c r="C25" s="393" t="s">
        <v>185</v>
      </c>
      <c r="D25" s="59">
        <v>95</v>
      </c>
      <c r="E25" s="393" t="s">
        <v>185</v>
      </c>
      <c r="F25" s="59">
        <v>85</v>
      </c>
      <c r="G25" s="393" t="s">
        <v>404</v>
      </c>
      <c r="H25" s="59">
        <v>85</v>
      </c>
      <c r="I25" s="393" t="s">
        <v>404</v>
      </c>
      <c r="J25" s="59">
        <v>90</v>
      </c>
      <c r="K25" s="393" t="s">
        <v>184</v>
      </c>
    </row>
    <row r="26" spans="1:11" ht="12.75" customHeight="1">
      <c r="A26" s="384" t="s">
        <v>215</v>
      </c>
      <c r="B26" s="59">
        <v>60</v>
      </c>
      <c r="C26" s="393" t="s">
        <v>180</v>
      </c>
      <c r="D26" s="59">
        <v>60</v>
      </c>
      <c r="E26" s="393" t="s">
        <v>180</v>
      </c>
      <c r="F26" s="59">
        <v>60</v>
      </c>
      <c r="G26" s="393" t="s">
        <v>402</v>
      </c>
      <c r="H26" s="59">
        <v>60</v>
      </c>
      <c r="I26" s="393" t="s">
        <v>402</v>
      </c>
      <c r="J26" s="59">
        <v>60</v>
      </c>
      <c r="K26" s="393" t="s">
        <v>182</v>
      </c>
    </row>
    <row r="27" spans="1:11" ht="12.75" customHeight="1">
      <c r="A27" s="384" t="s">
        <v>667</v>
      </c>
      <c r="B27" s="57">
        <v>29</v>
      </c>
      <c r="C27" s="92">
        <v>29</v>
      </c>
      <c r="D27" s="57">
        <v>29</v>
      </c>
      <c r="E27" s="92">
        <v>29</v>
      </c>
      <c r="F27" s="57">
        <v>29</v>
      </c>
      <c r="G27" s="92">
        <v>29</v>
      </c>
      <c r="H27" s="57">
        <v>29</v>
      </c>
      <c r="I27" s="92">
        <v>29</v>
      </c>
      <c r="J27" s="57">
        <v>24</v>
      </c>
      <c r="K27" s="92">
        <v>24</v>
      </c>
    </row>
    <row r="28" spans="1:11" ht="12.75" customHeight="1" thickBot="1">
      <c r="A28" s="385" t="s">
        <v>130</v>
      </c>
      <c r="B28" s="62">
        <v>1</v>
      </c>
      <c r="C28" s="93">
        <v>1</v>
      </c>
      <c r="D28" s="62">
        <v>1</v>
      </c>
      <c r="E28" s="93">
        <v>1</v>
      </c>
      <c r="F28" s="62">
        <v>1</v>
      </c>
      <c r="G28" s="93">
        <v>1</v>
      </c>
      <c r="H28" s="62">
        <v>1</v>
      </c>
      <c r="I28" s="93">
        <v>1</v>
      </c>
      <c r="J28" s="62">
        <v>1</v>
      </c>
      <c r="K28" s="93">
        <v>1</v>
      </c>
    </row>
    <row r="29" spans="1:11" s="2" customFormat="1" ht="12.75" customHeight="1" thickBot="1">
      <c r="A29" s="383" t="s">
        <v>192</v>
      </c>
      <c r="B29" s="453">
        <f>SUM(B21:B28)</f>
        <v>410</v>
      </c>
      <c r="C29" s="395">
        <v>441</v>
      </c>
      <c r="D29" s="453">
        <f>SUM(D21:D28)</f>
        <v>415</v>
      </c>
      <c r="E29" s="277">
        <v>441</v>
      </c>
      <c r="F29" s="453">
        <f>SUM(F21:F28)</f>
        <v>415</v>
      </c>
      <c r="G29" s="277">
        <v>451</v>
      </c>
      <c r="H29" s="453">
        <f>SUM(H21:H28)</f>
        <v>415</v>
      </c>
      <c r="I29" s="277">
        <v>451</v>
      </c>
      <c r="J29" s="453">
        <f>SUM(J21:J28)</f>
        <v>415</v>
      </c>
      <c r="K29" s="277">
        <v>466</v>
      </c>
    </row>
    <row r="30" spans="1:11" s="2" customFormat="1" ht="12.75" customHeight="1" thickBot="1">
      <c r="A30" s="403" t="s">
        <v>374</v>
      </c>
      <c r="B30" s="447"/>
      <c r="C30" s="400"/>
      <c r="D30" s="447"/>
      <c r="E30" s="410"/>
      <c r="F30" s="447"/>
      <c r="G30" s="410"/>
      <c r="H30" s="447"/>
      <c r="I30" s="452"/>
      <c r="J30" s="447"/>
      <c r="K30" s="452"/>
    </row>
    <row r="31" spans="1:11" ht="15" customHeight="1">
      <c r="A31" s="384" t="s">
        <v>582</v>
      </c>
      <c r="B31" s="446"/>
      <c r="C31" s="426"/>
      <c r="D31" s="446"/>
      <c r="E31" s="426"/>
      <c r="F31" s="446"/>
      <c r="G31" s="426"/>
      <c r="H31" s="446"/>
      <c r="I31" s="426"/>
      <c r="J31" s="446"/>
      <c r="K31" s="426"/>
    </row>
    <row r="32" spans="1:11" ht="15" customHeight="1">
      <c r="A32" s="394" t="s">
        <v>803</v>
      </c>
      <c r="B32" s="59">
        <v>40</v>
      </c>
      <c r="C32" s="92" t="s">
        <v>405</v>
      </c>
      <c r="D32" s="59">
        <v>40</v>
      </c>
      <c r="E32" s="92" t="s">
        <v>405</v>
      </c>
      <c r="F32" s="59">
        <v>50</v>
      </c>
      <c r="G32" s="92" t="s">
        <v>400</v>
      </c>
      <c r="H32" s="59">
        <v>50</v>
      </c>
      <c r="I32" s="92" t="s">
        <v>400</v>
      </c>
      <c r="J32" s="59">
        <v>50</v>
      </c>
      <c r="K32" s="92" t="s">
        <v>180</v>
      </c>
    </row>
    <row r="33" spans="1:11" ht="15" customHeight="1">
      <c r="A33" s="384" t="s">
        <v>164</v>
      </c>
      <c r="B33" s="59"/>
      <c r="C33" s="92"/>
      <c r="D33" s="59"/>
      <c r="E33" s="92"/>
      <c r="F33" s="59"/>
      <c r="G33" s="92"/>
      <c r="H33" s="59"/>
      <c r="I33" s="92"/>
      <c r="J33" s="59"/>
      <c r="K33" s="92"/>
    </row>
    <row r="34" spans="1:11" ht="15" customHeight="1">
      <c r="A34" s="396" t="s">
        <v>801</v>
      </c>
      <c r="B34" s="59">
        <v>30</v>
      </c>
      <c r="C34" s="92" t="s">
        <v>672</v>
      </c>
      <c r="D34" s="59">
        <v>30</v>
      </c>
      <c r="E34" s="92" t="s">
        <v>672</v>
      </c>
      <c r="F34" s="59">
        <v>30</v>
      </c>
      <c r="G34" s="92" t="s">
        <v>672</v>
      </c>
      <c r="H34" s="59">
        <v>30</v>
      </c>
      <c r="I34" s="92" t="s">
        <v>399</v>
      </c>
      <c r="J34" s="59">
        <v>30</v>
      </c>
      <c r="K34" s="92" t="s">
        <v>399</v>
      </c>
    </row>
    <row r="35" spans="1:11" ht="15" customHeight="1">
      <c r="A35" s="396" t="s">
        <v>802</v>
      </c>
      <c r="B35" s="59">
        <v>30</v>
      </c>
      <c r="C35" s="92" t="s">
        <v>672</v>
      </c>
      <c r="D35" s="59">
        <v>30</v>
      </c>
      <c r="E35" s="92" t="s">
        <v>672</v>
      </c>
      <c r="F35" s="59">
        <v>30</v>
      </c>
      <c r="G35" s="92" t="s">
        <v>672</v>
      </c>
      <c r="H35" s="59">
        <v>30</v>
      </c>
      <c r="I35" s="92" t="s">
        <v>399</v>
      </c>
      <c r="J35" s="59">
        <v>30</v>
      </c>
      <c r="K35" s="92" t="s">
        <v>399</v>
      </c>
    </row>
    <row r="36" spans="1:11" ht="15" customHeight="1">
      <c r="A36" s="397" t="s">
        <v>313</v>
      </c>
      <c r="B36" s="59"/>
      <c r="C36" s="92"/>
      <c r="D36" s="59"/>
      <c r="E36" s="92"/>
      <c r="F36" s="59"/>
      <c r="G36" s="92"/>
      <c r="H36" s="59"/>
      <c r="I36" s="92"/>
      <c r="J36" s="59"/>
      <c r="K36" s="92"/>
    </row>
    <row r="37" spans="1:11" ht="15" customHeight="1">
      <c r="A37" s="396" t="s">
        <v>799</v>
      </c>
      <c r="B37" s="59">
        <v>60</v>
      </c>
      <c r="C37" s="92" t="s">
        <v>184</v>
      </c>
      <c r="D37" s="59">
        <v>80</v>
      </c>
      <c r="E37" s="92" t="s">
        <v>184</v>
      </c>
      <c r="F37" s="59">
        <v>80</v>
      </c>
      <c r="G37" s="92" t="s">
        <v>184</v>
      </c>
      <c r="H37" s="59">
        <v>80</v>
      </c>
      <c r="I37" s="92" t="s">
        <v>184</v>
      </c>
      <c r="J37" s="59">
        <v>100</v>
      </c>
      <c r="K37" s="92" t="s">
        <v>909</v>
      </c>
    </row>
    <row r="38" spans="1:11" ht="15" customHeight="1">
      <c r="A38" s="396" t="s">
        <v>800</v>
      </c>
      <c r="B38" s="59">
        <v>30</v>
      </c>
      <c r="C38" s="393">
        <v>30</v>
      </c>
      <c r="D38" s="59">
        <v>30</v>
      </c>
      <c r="E38" s="393">
        <v>30</v>
      </c>
      <c r="F38" s="59">
        <v>29</v>
      </c>
      <c r="G38" s="393">
        <v>29</v>
      </c>
      <c r="H38" s="59">
        <v>29</v>
      </c>
      <c r="I38" s="393">
        <v>29</v>
      </c>
      <c r="J38" s="59">
        <v>24</v>
      </c>
      <c r="K38" s="393">
        <v>24</v>
      </c>
    </row>
    <row r="39" spans="1:11" ht="15" customHeight="1">
      <c r="A39" s="396" t="s">
        <v>92</v>
      </c>
      <c r="B39" s="59"/>
      <c r="C39" s="393"/>
      <c r="D39" s="59"/>
      <c r="E39" s="393"/>
      <c r="F39" s="59">
        <v>1</v>
      </c>
      <c r="G39" s="393">
        <v>1</v>
      </c>
      <c r="H39" s="59">
        <v>1</v>
      </c>
      <c r="I39" s="393">
        <v>1</v>
      </c>
      <c r="J39" s="59">
        <v>1</v>
      </c>
      <c r="K39" s="393">
        <v>1</v>
      </c>
    </row>
    <row r="40" spans="1:11" ht="15" customHeight="1">
      <c r="A40" s="398" t="s">
        <v>165</v>
      </c>
      <c r="B40" s="59"/>
      <c r="C40" s="393"/>
      <c r="D40" s="59"/>
      <c r="E40" s="393"/>
      <c r="F40" s="59"/>
      <c r="G40" s="393"/>
      <c r="H40" s="59"/>
      <c r="I40" s="393"/>
      <c r="J40" s="59"/>
      <c r="K40" s="393"/>
    </row>
    <row r="41" spans="1:11" ht="15" customHeight="1">
      <c r="A41" s="397" t="s">
        <v>804</v>
      </c>
      <c r="B41" s="59">
        <v>40</v>
      </c>
      <c r="C41" s="92" t="s">
        <v>405</v>
      </c>
      <c r="D41" s="59">
        <v>55</v>
      </c>
      <c r="E41" s="92" t="s">
        <v>405</v>
      </c>
      <c r="F41" s="59">
        <v>55</v>
      </c>
      <c r="G41" s="92" t="s">
        <v>405</v>
      </c>
      <c r="H41" s="59">
        <v>45</v>
      </c>
      <c r="I41" s="92" t="s">
        <v>405</v>
      </c>
      <c r="J41" s="59">
        <v>40</v>
      </c>
      <c r="K41" s="92" t="s">
        <v>400</v>
      </c>
    </row>
    <row r="42" spans="1:11" ht="15" customHeight="1">
      <c r="A42" s="399" t="s">
        <v>805</v>
      </c>
      <c r="B42" s="59">
        <v>30</v>
      </c>
      <c r="C42" s="92" t="s">
        <v>406</v>
      </c>
      <c r="D42" s="59">
        <v>45</v>
      </c>
      <c r="E42" s="92" t="s">
        <v>406</v>
      </c>
      <c r="F42" s="59">
        <v>45</v>
      </c>
      <c r="G42" s="92" t="s">
        <v>401</v>
      </c>
      <c r="H42" s="59">
        <v>40</v>
      </c>
      <c r="I42" s="92" t="s">
        <v>401</v>
      </c>
      <c r="J42" s="59">
        <v>40</v>
      </c>
      <c r="K42" s="92" t="s">
        <v>405</v>
      </c>
    </row>
    <row r="43" spans="1:11" ht="16.5" customHeight="1" thickBot="1">
      <c r="A43" s="409" t="s">
        <v>1054</v>
      </c>
      <c r="B43" s="60">
        <v>30</v>
      </c>
      <c r="C43" s="93" t="s">
        <v>406</v>
      </c>
      <c r="D43" s="60">
        <v>45</v>
      </c>
      <c r="E43" s="93" t="s">
        <v>406</v>
      </c>
      <c r="F43" s="60">
        <v>45</v>
      </c>
      <c r="G43" s="93" t="s">
        <v>401</v>
      </c>
      <c r="H43" s="60">
        <v>40</v>
      </c>
      <c r="I43" s="93" t="s">
        <v>401</v>
      </c>
      <c r="J43" s="60">
        <v>40</v>
      </c>
      <c r="K43" s="93" t="s">
        <v>405</v>
      </c>
    </row>
    <row r="44" spans="1:11" s="2" customFormat="1" ht="12.75" customHeight="1" thickBot="1">
      <c r="A44" s="383" t="s">
        <v>192</v>
      </c>
      <c r="B44" s="454">
        <f>SUM(B32:B43)</f>
        <v>290</v>
      </c>
      <c r="C44" s="401">
        <v>418</v>
      </c>
      <c r="D44" s="454">
        <f>SUM(D32:D43)</f>
        <v>355</v>
      </c>
      <c r="E44" s="401">
        <v>418</v>
      </c>
      <c r="F44" s="454">
        <f>SUM(F32:F43)</f>
        <v>365</v>
      </c>
      <c r="G44" s="401">
        <v>433</v>
      </c>
      <c r="H44" s="454">
        <f>SUM(H31:H43)</f>
        <v>345</v>
      </c>
      <c r="I44" s="401">
        <v>423</v>
      </c>
      <c r="J44" s="454">
        <f>SUM(J31:J43)</f>
        <v>355</v>
      </c>
      <c r="K44" s="401">
        <v>443</v>
      </c>
    </row>
    <row r="45" spans="1:11" s="2" customFormat="1" ht="12.75" customHeight="1" thickBot="1">
      <c r="A45" s="404" t="s">
        <v>315</v>
      </c>
      <c r="B45" s="369"/>
      <c r="C45" s="392"/>
      <c r="D45" s="447"/>
      <c r="E45" s="400"/>
      <c r="F45" s="447"/>
      <c r="G45" s="400"/>
      <c r="H45" s="447"/>
      <c r="I45" s="443"/>
      <c r="J45" s="447"/>
      <c r="K45" s="443"/>
    </row>
    <row r="46" spans="1:11" ht="12.75" customHeight="1">
      <c r="A46" s="391" t="s">
        <v>223</v>
      </c>
      <c r="B46" s="58">
        <v>90</v>
      </c>
      <c r="C46" s="94" t="s">
        <v>185</v>
      </c>
      <c r="D46" s="448">
        <v>90</v>
      </c>
      <c r="E46" s="94" t="s">
        <v>161</v>
      </c>
      <c r="F46" s="448">
        <v>90</v>
      </c>
      <c r="G46" s="94" t="s">
        <v>404</v>
      </c>
      <c r="H46" s="448">
        <v>90</v>
      </c>
      <c r="I46" s="94" t="s">
        <v>404</v>
      </c>
      <c r="J46" s="448">
        <v>90</v>
      </c>
      <c r="K46" s="94" t="s">
        <v>184</v>
      </c>
    </row>
    <row r="47" spans="1:11" ht="12.75" customHeight="1">
      <c r="A47" s="197" t="s">
        <v>225</v>
      </c>
      <c r="B47" s="57">
        <v>40</v>
      </c>
      <c r="C47" s="92" t="s">
        <v>406</v>
      </c>
      <c r="D47" s="449">
        <v>40</v>
      </c>
      <c r="E47" s="92" t="s">
        <v>406</v>
      </c>
      <c r="F47" s="449">
        <v>40</v>
      </c>
      <c r="G47" s="92" t="s">
        <v>401</v>
      </c>
      <c r="H47" s="449">
        <v>40</v>
      </c>
      <c r="I47" s="92" t="s">
        <v>401</v>
      </c>
      <c r="J47" s="449">
        <v>40</v>
      </c>
      <c r="K47" s="92" t="s">
        <v>405</v>
      </c>
    </row>
    <row r="48" spans="1:11" ht="12.75" customHeight="1">
      <c r="A48" s="197" t="s">
        <v>333</v>
      </c>
      <c r="B48" s="57">
        <v>170</v>
      </c>
      <c r="C48" s="92" t="s">
        <v>186</v>
      </c>
      <c r="D48" s="449">
        <v>170</v>
      </c>
      <c r="E48" s="92" t="s">
        <v>160</v>
      </c>
      <c r="F48" s="449">
        <v>170</v>
      </c>
      <c r="G48" s="92" t="s">
        <v>537</v>
      </c>
      <c r="H48" s="449">
        <v>170</v>
      </c>
      <c r="I48" s="92" t="s">
        <v>537</v>
      </c>
      <c r="J48" s="449">
        <v>170</v>
      </c>
      <c r="K48" s="92" t="s">
        <v>910</v>
      </c>
    </row>
    <row r="49" spans="1:11" ht="12.75" customHeight="1">
      <c r="A49" s="197" t="s">
        <v>228</v>
      </c>
      <c r="B49" s="57">
        <v>70</v>
      </c>
      <c r="C49" s="92" t="s">
        <v>182</v>
      </c>
      <c r="D49" s="449">
        <v>75</v>
      </c>
      <c r="E49" s="92" t="s">
        <v>182</v>
      </c>
      <c r="F49" s="449">
        <v>75</v>
      </c>
      <c r="G49" s="92" t="s">
        <v>417</v>
      </c>
      <c r="H49" s="449">
        <v>75</v>
      </c>
      <c r="I49" s="92" t="s">
        <v>417</v>
      </c>
      <c r="J49" s="449">
        <v>75</v>
      </c>
      <c r="K49" s="92" t="s">
        <v>181</v>
      </c>
    </row>
    <row r="50" spans="1:11" ht="12.75" customHeight="1">
      <c r="A50" s="197" t="s">
        <v>226</v>
      </c>
      <c r="B50" s="57">
        <v>60</v>
      </c>
      <c r="C50" s="92" t="s">
        <v>180</v>
      </c>
      <c r="D50" s="449">
        <v>60</v>
      </c>
      <c r="E50" s="92" t="s">
        <v>180</v>
      </c>
      <c r="F50" s="449">
        <v>60</v>
      </c>
      <c r="G50" s="92" t="s">
        <v>402</v>
      </c>
      <c r="H50" s="449">
        <v>60</v>
      </c>
      <c r="I50" s="92" t="s">
        <v>402</v>
      </c>
      <c r="J50" s="449">
        <v>60</v>
      </c>
      <c r="K50" s="92" t="s">
        <v>182</v>
      </c>
    </row>
    <row r="51" spans="1:11" ht="12.75" customHeight="1">
      <c r="A51" s="197" t="s">
        <v>397</v>
      </c>
      <c r="B51" s="57">
        <v>60</v>
      </c>
      <c r="C51" s="92" t="s">
        <v>180</v>
      </c>
      <c r="D51" s="449">
        <v>75</v>
      </c>
      <c r="E51" s="92" t="s">
        <v>180</v>
      </c>
      <c r="F51" s="449">
        <v>65</v>
      </c>
      <c r="G51" s="92" t="s">
        <v>180</v>
      </c>
      <c r="H51" s="449">
        <v>65</v>
      </c>
      <c r="I51" s="92" t="s">
        <v>180</v>
      </c>
      <c r="J51" s="449">
        <v>65</v>
      </c>
      <c r="K51" s="92" t="s">
        <v>402</v>
      </c>
    </row>
    <row r="52" spans="1:11" ht="12.75" customHeight="1">
      <c r="A52" s="197" t="s">
        <v>222</v>
      </c>
      <c r="B52" s="57">
        <v>160</v>
      </c>
      <c r="C52" s="92" t="s">
        <v>186</v>
      </c>
      <c r="D52" s="449">
        <v>170</v>
      </c>
      <c r="E52" s="92" t="s">
        <v>186</v>
      </c>
      <c r="F52" s="449">
        <v>170</v>
      </c>
      <c r="G52" s="92" t="s">
        <v>186</v>
      </c>
      <c r="H52" s="449">
        <v>175</v>
      </c>
      <c r="I52" s="92" t="s">
        <v>186</v>
      </c>
      <c r="J52" s="449">
        <v>145</v>
      </c>
      <c r="K52" s="92" t="s">
        <v>911</v>
      </c>
    </row>
    <row r="53" spans="1:11" ht="12.75" customHeight="1">
      <c r="A53" s="197" t="s">
        <v>227</v>
      </c>
      <c r="B53" s="57">
        <v>50</v>
      </c>
      <c r="C53" s="92" t="s">
        <v>405</v>
      </c>
      <c r="D53" s="449">
        <v>50</v>
      </c>
      <c r="E53" s="92" t="s">
        <v>405</v>
      </c>
      <c r="F53" s="449">
        <v>55</v>
      </c>
      <c r="G53" s="92" t="s">
        <v>405</v>
      </c>
      <c r="H53" s="449">
        <v>55</v>
      </c>
      <c r="I53" s="92" t="s">
        <v>405</v>
      </c>
      <c r="J53" s="449">
        <v>55</v>
      </c>
      <c r="K53" s="92" t="s">
        <v>400</v>
      </c>
    </row>
    <row r="54" spans="1:11" ht="12.75" customHeight="1">
      <c r="A54" s="197" t="s">
        <v>224</v>
      </c>
      <c r="B54" s="57">
        <v>90</v>
      </c>
      <c r="C54" s="92" t="s">
        <v>185</v>
      </c>
      <c r="D54" s="449">
        <v>90</v>
      </c>
      <c r="E54" s="92" t="s">
        <v>185</v>
      </c>
      <c r="F54" s="449">
        <v>90</v>
      </c>
      <c r="G54" s="92" t="s">
        <v>185</v>
      </c>
      <c r="H54" s="449">
        <v>90</v>
      </c>
      <c r="I54" s="92" t="s">
        <v>185</v>
      </c>
      <c r="J54" s="449">
        <v>90</v>
      </c>
      <c r="K54" s="92" t="s">
        <v>404</v>
      </c>
    </row>
    <row r="55" spans="1:11" ht="12.75" customHeight="1">
      <c r="A55" s="197" t="s">
        <v>232</v>
      </c>
      <c r="B55" s="57">
        <v>50</v>
      </c>
      <c r="C55" s="92" t="s">
        <v>405</v>
      </c>
      <c r="D55" s="449">
        <v>50</v>
      </c>
      <c r="E55" s="92" t="s">
        <v>405</v>
      </c>
      <c r="F55" s="449">
        <v>50</v>
      </c>
      <c r="G55" s="92" t="s">
        <v>405</v>
      </c>
      <c r="H55" s="449">
        <v>50</v>
      </c>
      <c r="I55" s="92" t="s">
        <v>405</v>
      </c>
      <c r="J55" s="449">
        <v>50</v>
      </c>
      <c r="K55" s="92" t="s">
        <v>400</v>
      </c>
    </row>
    <row r="56" spans="1:11" ht="12.75" customHeight="1">
      <c r="A56" s="197" t="s">
        <v>230</v>
      </c>
      <c r="B56" s="57">
        <v>170</v>
      </c>
      <c r="C56" s="92" t="s">
        <v>187</v>
      </c>
      <c r="D56" s="449">
        <v>170</v>
      </c>
      <c r="E56" s="92" t="s">
        <v>187</v>
      </c>
      <c r="F56" s="449">
        <v>170</v>
      </c>
      <c r="G56" s="92" t="s">
        <v>187</v>
      </c>
      <c r="H56" s="449">
        <v>170</v>
      </c>
      <c r="I56" s="92" t="s">
        <v>187</v>
      </c>
      <c r="J56" s="449">
        <v>160</v>
      </c>
      <c r="K56" s="92" t="s">
        <v>537</v>
      </c>
    </row>
    <row r="57" spans="1:11" ht="12.75" customHeight="1">
      <c r="A57" s="197" t="s">
        <v>231</v>
      </c>
      <c r="B57" s="57">
        <v>60</v>
      </c>
      <c r="C57" s="92" t="s">
        <v>180</v>
      </c>
      <c r="D57" s="449">
        <v>60</v>
      </c>
      <c r="E57" s="92" t="s">
        <v>180</v>
      </c>
      <c r="F57" s="449">
        <v>60</v>
      </c>
      <c r="G57" s="92" t="s">
        <v>180</v>
      </c>
      <c r="H57" s="449">
        <v>60</v>
      </c>
      <c r="I57" s="92" t="s">
        <v>180</v>
      </c>
      <c r="J57" s="449">
        <v>60</v>
      </c>
      <c r="K57" s="92" t="s">
        <v>402</v>
      </c>
    </row>
    <row r="58" spans="1:11" ht="12.75" customHeight="1" thickBot="1">
      <c r="A58" s="373" t="s">
        <v>302</v>
      </c>
      <c r="B58" s="62">
        <v>30</v>
      </c>
      <c r="C58" s="93" t="s">
        <v>672</v>
      </c>
      <c r="D58" s="450">
        <v>35</v>
      </c>
      <c r="E58" s="93" t="s">
        <v>672</v>
      </c>
      <c r="F58" s="450">
        <v>35</v>
      </c>
      <c r="G58" s="93" t="s">
        <v>403</v>
      </c>
      <c r="H58" s="450">
        <v>35</v>
      </c>
      <c r="I58" s="93" t="s">
        <v>403</v>
      </c>
      <c r="J58" s="450">
        <v>35</v>
      </c>
      <c r="K58" s="93" t="s">
        <v>406</v>
      </c>
    </row>
    <row r="59" spans="1:11" ht="12.75" customHeight="1" thickBot="1">
      <c r="A59" s="91" t="s">
        <v>192</v>
      </c>
      <c r="B59" s="453">
        <f>SUM(B46:B58)</f>
        <v>1100</v>
      </c>
      <c r="C59" s="395">
        <v>1221</v>
      </c>
      <c r="D59" s="48">
        <f>SUM(D46:D58)</f>
        <v>1135</v>
      </c>
      <c r="E59" s="277">
        <v>1241</v>
      </c>
      <c r="F59" s="48">
        <f>SUM(F46:F58)</f>
        <v>1130</v>
      </c>
      <c r="G59" s="277">
        <v>1261</v>
      </c>
      <c r="H59" s="48">
        <f>SUM(H46:H58)</f>
        <v>1135</v>
      </c>
      <c r="I59" s="277">
        <v>1261</v>
      </c>
      <c r="J59" s="48">
        <f>SUM(J46:J58)</f>
        <v>1095</v>
      </c>
      <c r="K59" s="277">
        <v>1328</v>
      </c>
    </row>
    <row r="60" spans="1:11" s="2" customFormat="1" ht="12.75" customHeight="1" thickBot="1">
      <c r="A60" s="382" t="s">
        <v>434</v>
      </c>
      <c r="B60" s="453">
        <f aca="true" t="shared" si="0" ref="B60:G60">B7+B19+B29+B44+B59</f>
        <v>2410</v>
      </c>
      <c r="C60" s="395">
        <f t="shared" si="0"/>
        <v>2783</v>
      </c>
      <c r="D60" s="48">
        <f t="shared" si="0"/>
        <v>2560</v>
      </c>
      <c r="E60" s="277">
        <f t="shared" si="0"/>
        <v>2803</v>
      </c>
      <c r="F60" s="48">
        <f t="shared" si="0"/>
        <v>2543</v>
      </c>
      <c r="G60" s="277">
        <f t="shared" si="0"/>
        <v>2886</v>
      </c>
      <c r="H60" s="48">
        <f>H59+H44+H29+H19+H7</f>
        <v>2503</v>
      </c>
      <c r="I60" s="277">
        <v>2876</v>
      </c>
      <c r="J60" s="48">
        <f>J7+J19+J29+J44+J59</f>
        <v>2468</v>
      </c>
      <c r="K60" s="277">
        <f>K7+K19+K29+K44+K59</f>
        <v>3046</v>
      </c>
    </row>
    <row r="61" spans="1:11" ht="13.5" customHeight="1" thickBot="1">
      <c r="A61" s="1890" t="s">
        <v>80</v>
      </c>
      <c r="B61" s="1890"/>
      <c r="C61" s="1890"/>
      <c r="D61" s="1890"/>
      <c r="E61" s="1890"/>
      <c r="F61" s="1890"/>
      <c r="G61" s="1890"/>
      <c r="H61" s="1890"/>
      <c r="I61" s="1890"/>
      <c r="J61" s="14"/>
      <c r="K61" s="14"/>
    </row>
    <row r="62" spans="1:11" s="2" customFormat="1" ht="0.75" customHeight="1" thickBot="1">
      <c r="A62" s="370" t="s">
        <v>265</v>
      </c>
      <c r="B62" s="1882">
        <v>2007</v>
      </c>
      <c r="C62" s="1883"/>
      <c r="D62" s="1882">
        <v>2008</v>
      </c>
      <c r="E62" s="1883"/>
      <c r="F62" s="1882">
        <v>2009</v>
      </c>
      <c r="G62" s="1883"/>
      <c r="H62" s="1882">
        <v>2010</v>
      </c>
      <c r="I62" s="1883"/>
      <c r="J62" s="1888"/>
      <c r="K62" s="1889"/>
    </row>
    <row r="65" ht="12.75">
      <c r="A65" s="85"/>
    </row>
    <row r="67" ht="12.75">
      <c r="A67" s="87"/>
    </row>
    <row r="71" ht="25.5" customHeight="1"/>
    <row r="75" ht="25.5" customHeight="1"/>
    <row r="77" ht="25.5" customHeight="1"/>
  </sheetData>
  <sheetProtection/>
  <mergeCells count="12">
    <mergeCell ref="A61:I61"/>
    <mergeCell ref="H62:I62"/>
    <mergeCell ref="B62:C62"/>
    <mergeCell ref="A1:A2"/>
    <mergeCell ref="F1:G1"/>
    <mergeCell ref="D1:E1"/>
    <mergeCell ref="J1:K1"/>
    <mergeCell ref="B1:C1"/>
    <mergeCell ref="D62:E62"/>
    <mergeCell ref="F62:G62"/>
    <mergeCell ref="H1:I1"/>
    <mergeCell ref="J62:K62"/>
  </mergeCells>
  <printOptions horizontalCentered="1" verticalCentered="1"/>
  <pageMargins left="0.7874015748031497" right="0.7874015748031497" top="0.3937007874015748" bottom="0" header="0.1968503937007874" footer="0.03937007874015748"/>
  <pageSetup fitToHeight="2" horizontalDpi="600" verticalDpi="600" orientation="landscape" paperSize="9" scale="66" r:id="rId1"/>
  <headerFooter alignWithMargins="0">
    <oddHeader>&amp;C&amp;"Times New Roman Tur,Kalın"&amp;12 &amp;"Times New Roman,Kalın"ÖSYS GENEL VE OKUL BİRİNCİLERİ KONTENJANLARI (2008-2012)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AA75"/>
  <sheetViews>
    <sheetView view="pageLayout" zoomScale="90" zoomScaleNormal="90" zoomScaleSheetLayoutView="90" zoomScalePageLayoutView="90" workbookViewId="0" topLeftCell="A31">
      <selection activeCell="A48" sqref="A48:S48"/>
    </sheetView>
  </sheetViews>
  <sheetFormatPr defaultColWidth="9.140625" defaultRowHeight="22.5" customHeight="1"/>
  <cols>
    <col min="1" max="1" width="56.8515625" style="25" customWidth="1"/>
    <col min="2" max="2" width="6.140625" style="25" customWidth="1"/>
    <col min="3" max="3" width="7.421875" style="25" bestFit="1" customWidth="1"/>
    <col min="4" max="4" width="5.421875" style="25" customWidth="1"/>
    <col min="5" max="5" width="8.421875" style="25" bestFit="1" customWidth="1"/>
    <col min="6" max="6" width="10.421875" style="25" customWidth="1"/>
    <col min="7" max="7" width="10.7109375" style="27" bestFit="1" customWidth="1"/>
    <col min="8" max="8" width="6.421875" style="25" bestFit="1" customWidth="1"/>
    <col min="9" max="9" width="7.421875" style="25" bestFit="1" customWidth="1"/>
    <col min="10" max="10" width="5.421875" style="25" customWidth="1"/>
    <col min="11" max="11" width="8.421875" style="51" bestFit="1" customWidth="1"/>
    <col min="12" max="12" width="11.28125" style="51" customWidth="1"/>
    <col min="13" max="13" width="10.7109375" style="27" bestFit="1" customWidth="1"/>
    <col min="14" max="14" width="6.421875" style="25" bestFit="1" customWidth="1"/>
    <col min="15" max="15" width="7.421875" style="25" bestFit="1" customWidth="1"/>
    <col min="16" max="16" width="5.7109375" style="51" bestFit="1" customWidth="1"/>
    <col min="17" max="17" width="8.421875" style="25" bestFit="1" customWidth="1"/>
    <col min="18" max="18" width="12.28125" style="25" customWidth="1"/>
    <col min="19" max="19" width="10.140625" style="25" bestFit="1" customWidth="1"/>
    <col min="20" max="20" width="10.00390625" style="25" customWidth="1"/>
    <col min="21" max="21" width="10.7109375" style="27" bestFit="1" customWidth="1"/>
    <col min="22" max="16384" width="9.140625" style="25" customWidth="1"/>
  </cols>
  <sheetData>
    <row r="1" spans="1:21" ht="15.75" customHeight="1" thickBot="1">
      <c r="A1" s="1907"/>
      <c r="B1" s="1910" t="s">
        <v>268</v>
      </c>
      <c r="C1" s="1911"/>
      <c r="D1" s="1911"/>
      <c r="E1" s="1911"/>
      <c r="F1" s="1912"/>
      <c r="G1" s="1913"/>
      <c r="H1" s="1914" t="s">
        <v>269</v>
      </c>
      <c r="I1" s="1912"/>
      <c r="J1" s="1912"/>
      <c r="K1" s="1912"/>
      <c r="L1" s="1911"/>
      <c r="M1" s="1911"/>
      <c r="N1" s="1914" t="s">
        <v>566</v>
      </c>
      <c r="O1" s="1912"/>
      <c r="P1" s="1912"/>
      <c r="Q1" s="1912"/>
      <c r="R1" s="1912"/>
      <c r="S1" s="1912"/>
      <c r="T1" s="892"/>
      <c r="U1" s="954"/>
    </row>
    <row r="2" spans="1:21" ht="15.75" customHeight="1" thickBot="1">
      <c r="A2" s="1908"/>
      <c r="B2" s="1899" t="s">
        <v>271</v>
      </c>
      <c r="C2" s="1900"/>
      <c r="D2" s="1900"/>
      <c r="E2" s="1915"/>
      <c r="F2" s="1897" t="s">
        <v>928</v>
      </c>
      <c r="G2" s="1897" t="s">
        <v>192</v>
      </c>
      <c r="H2" s="1899" t="s">
        <v>271</v>
      </c>
      <c r="I2" s="1900"/>
      <c r="J2" s="1900"/>
      <c r="K2" s="1901"/>
      <c r="L2" s="1897" t="s">
        <v>928</v>
      </c>
      <c r="M2" s="1894" t="s">
        <v>192</v>
      </c>
      <c r="N2" s="1899" t="s">
        <v>271</v>
      </c>
      <c r="O2" s="1900"/>
      <c r="P2" s="1900"/>
      <c r="Q2" s="1901"/>
      <c r="R2" s="1904" t="s">
        <v>927</v>
      </c>
      <c r="S2" s="1905"/>
      <c r="T2" s="1906"/>
      <c r="U2" s="1894" t="s">
        <v>192</v>
      </c>
    </row>
    <row r="3" spans="1:21" ht="24.75" customHeight="1">
      <c r="A3" s="1908"/>
      <c r="B3" s="1897" t="s">
        <v>272</v>
      </c>
      <c r="C3" s="955" t="s">
        <v>270</v>
      </c>
      <c r="D3" s="955" t="s">
        <v>583</v>
      </c>
      <c r="E3" s="955" t="s">
        <v>584</v>
      </c>
      <c r="F3" s="1898"/>
      <c r="G3" s="1916"/>
      <c r="H3" s="1897" t="s">
        <v>272</v>
      </c>
      <c r="I3" s="955" t="s">
        <v>270</v>
      </c>
      <c r="J3" s="955" t="s">
        <v>583</v>
      </c>
      <c r="K3" s="957" t="s">
        <v>584</v>
      </c>
      <c r="L3" s="1898"/>
      <c r="M3" s="1895"/>
      <c r="N3" s="1897" t="s">
        <v>272</v>
      </c>
      <c r="O3" s="955" t="s">
        <v>270</v>
      </c>
      <c r="P3" s="955" t="s">
        <v>583</v>
      </c>
      <c r="Q3" s="957" t="s">
        <v>584</v>
      </c>
      <c r="R3" s="1825" t="s">
        <v>81</v>
      </c>
      <c r="S3" s="1894" t="s">
        <v>585</v>
      </c>
      <c r="T3" s="1897" t="s">
        <v>926</v>
      </c>
      <c r="U3" s="1895"/>
    </row>
    <row r="4" spans="1:21" ht="24.75" customHeight="1" thickBot="1">
      <c r="A4" s="1909"/>
      <c r="B4" s="1898"/>
      <c r="C4" s="955" t="s">
        <v>273</v>
      </c>
      <c r="D4" s="955"/>
      <c r="E4" s="955" t="s">
        <v>274</v>
      </c>
      <c r="F4" s="1898"/>
      <c r="G4" s="1916"/>
      <c r="H4" s="1898"/>
      <c r="I4" s="955" t="s">
        <v>273</v>
      </c>
      <c r="J4" s="955"/>
      <c r="K4" s="957" t="s">
        <v>274</v>
      </c>
      <c r="L4" s="1898"/>
      <c r="M4" s="1896"/>
      <c r="N4" s="1898"/>
      <c r="O4" s="955" t="s">
        <v>273</v>
      </c>
      <c r="P4" s="955"/>
      <c r="Q4" s="957" t="s">
        <v>274</v>
      </c>
      <c r="R4" s="1832"/>
      <c r="S4" s="1902"/>
      <c r="T4" s="1903"/>
      <c r="U4" s="1896"/>
    </row>
    <row r="5" spans="1:21" s="26" customFormat="1" ht="15" customHeight="1" thickBot="1">
      <c r="A5" s="958" t="s">
        <v>371</v>
      </c>
      <c r="B5" s="891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959"/>
      <c r="O5" s="959"/>
      <c r="P5" s="959"/>
      <c r="Q5" s="959"/>
      <c r="R5" s="959"/>
      <c r="S5" s="959"/>
      <c r="T5" s="959"/>
      <c r="U5" s="729"/>
    </row>
    <row r="6" spans="1:21" ht="15" customHeight="1" thickBot="1">
      <c r="A6" s="960" t="s">
        <v>201</v>
      </c>
      <c r="B6" s="532">
        <v>45</v>
      </c>
      <c r="C6" s="961">
        <v>2</v>
      </c>
      <c r="D6" s="962">
        <v>2</v>
      </c>
      <c r="E6" s="962"/>
      <c r="F6" s="963">
        <v>5</v>
      </c>
      <c r="G6" s="964">
        <f>SUM(B6:F6)</f>
        <v>54</v>
      </c>
      <c r="H6" s="965">
        <v>45</v>
      </c>
      <c r="I6" s="966">
        <v>2</v>
      </c>
      <c r="J6" s="966">
        <v>2</v>
      </c>
      <c r="K6" s="967"/>
      <c r="L6" s="968">
        <v>5</v>
      </c>
      <c r="M6" s="969">
        <f>SUM(H6:L6)</f>
        <v>54</v>
      </c>
      <c r="N6" s="970">
        <v>45</v>
      </c>
      <c r="O6" s="971">
        <v>2</v>
      </c>
      <c r="P6" s="971">
        <v>2</v>
      </c>
      <c r="Q6" s="971"/>
      <c r="R6" s="972">
        <v>2</v>
      </c>
      <c r="S6" s="973"/>
      <c r="T6" s="974"/>
      <c r="U6" s="485">
        <f>SUM(N6:T6)</f>
        <v>51</v>
      </c>
    </row>
    <row r="7" spans="1:21" ht="15" customHeight="1" thickBot="1">
      <c r="A7" s="585" t="s">
        <v>197</v>
      </c>
      <c r="B7" s="502">
        <v>75</v>
      </c>
      <c r="C7" s="975">
        <v>2</v>
      </c>
      <c r="D7" s="976">
        <v>3</v>
      </c>
      <c r="E7" s="976"/>
      <c r="F7" s="977">
        <v>15</v>
      </c>
      <c r="G7" s="964">
        <f>SUM(B7:F7)</f>
        <v>95</v>
      </c>
      <c r="H7" s="978">
        <v>75</v>
      </c>
      <c r="I7" s="979">
        <v>2</v>
      </c>
      <c r="J7" s="979">
        <v>3</v>
      </c>
      <c r="K7" s="980"/>
      <c r="L7" s="981">
        <v>14</v>
      </c>
      <c r="M7" s="969">
        <f>SUM(H7:L7)</f>
        <v>94</v>
      </c>
      <c r="N7" s="978">
        <v>75</v>
      </c>
      <c r="O7" s="979">
        <v>2</v>
      </c>
      <c r="P7" s="979">
        <v>3</v>
      </c>
      <c r="Q7" s="979"/>
      <c r="R7" s="982">
        <v>11</v>
      </c>
      <c r="S7" s="983"/>
      <c r="T7" s="981">
        <v>3</v>
      </c>
      <c r="U7" s="485">
        <f>SUM(N7:T7)</f>
        <v>94</v>
      </c>
    </row>
    <row r="8" spans="1:21" ht="15" customHeight="1" thickBot="1">
      <c r="A8" s="984" t="s">
        <v>200</v>
      </c>
      <c r="B8" s="587">
        <v>55</v>
      </c>
      <c r="C8" s="985">
        <v>2</v>
      </c>
      <c r="D8" s="986"/>
      <c r="E8" s="986"/>
      <c r="F8" s="987">
        <v>5</v>
      </c>
      <c r="G8" s="964">
        <f>SUM(B8:F8)</f>
        <v>62</v>
      </c>
      <c r="H8" s="988">
        <v>55</v>
      </c>
      <c r="I8" s="989">
        <v>2</v>
      </c>
      <c r="J8" s="989"/>
      <c r="K8" s="990"/>
      <c r="L8" s="991">
        <v>8</v>
      </c>
      <c r="M8" s="969">
        <f>SUM(H8:L8)</f>
        <v>65</v>
      </c>
      <c r="N8" s="992">
        <v>55</v>
      </c>
      <c r="O8" s="993">
        <v>2</v>
      </c>
      <c r="P8" s="993"/>
      <c r="Q8" s="993"/>
      <c r="R8" s="994">
        <v>5</v>
      </c>
      <c r="S8" s="995"/>
      <c r="T8" s="996">
        <v>5</v>
      </c>
      <c r="U8" s="485">
        <f>SUM(N8:T8)</f>
        <v>67</v>
      </c>
    </row>
    <row r="9" spans="1:21" ht="15" customHeight="1" thickBot="1">
      <c r="A9" s="595" t="s">
        <v>192</v>
      </c>
      <c r="B9" s="893">
        <f>SUM(B6:B8)</f>
        <v>175</v>
      </c>
      <c r="C9" s="893">
        <f>SUM(C6:C8)</f>
        <v>6</v>
      </c>
      <c r="D9" s="893">
        <f>SUM(D6:D8)</f>
        <v>5</v>
      </c>
      <c r="E9" s="893"/>
      <c r="F9" s="893">
        <f>SUM(F6:F8)</f>
        <v>25</v>
      </c>
      <c r="G9" s="893">
        <f>SUM(G6:G8)</f>
        <v>211</v>
      </c>
      <c r="H9" s="893">
        <f>SUM(H6:H8)</f>
        <v>175</v>
      </c>
      <c r="I9" s="893">
        <f>SUM(I6:I8)</f>
        <v>6</v>
      </c>
      <c r="J9" s="893">
        <f>SUM(J6:J8)</f>
        <v>5</v>
      </c>
      <c r="K9" s="893"/>
      <c r="L9" s="893">
        <f>SUM(L6:L8)</f>
        <v>27</v>
      </c>
      <c r="M9" s="893">
        <f>SUM(M6:M8)</f>
        <v>213</v>
      </c>
      <c r="N9" s="955">
        <f>SUM(N6:N8)</f>
        <v>175</v>
      </c>
      <c r="O9" s="955">
        <f aca="true" t="shared" si="0" ref="O9:U9">SUM(O6:O8)</f>
        <v>6</v>
      </c>
      <c r="P9" s="955">
        <f t="shared" si="0"/>
        <v>5</v>
      </c>
      <c r="Q9" s="955"/>
      <c r="R9" s="955">
        <f t="shared" si="0"/>
        <v>18</v>
      </c>
      <c r="S9" s="955"/>
      <c r="T9" s="955">
        <f t="shared" si="0"/>
        <v>8</v>
      </c>
      <c r="U9" s="955">
        <f t="shared" si="0"/>
        <v>212</v>
      </c>
    </row>
    <row r="10" spans="1:24" s="26" customFormat="1" ht="15" customHeight="1" thickBot="1">
      <c r="A10" s="595" t="s">
        <v>616</v>
      </c>
      <c r="B10" s="891"/>
      <c r="C10" s="892"/>
      <c r="D10" s="892"/>
      <c r="E10" s="892"/>
      <c r="F10" s="997"/>
      <c r="G10" s="892"/>
      <c r="H10" s="892"/>
      <c r="I10" s="892"/>
      <c r="J10" s="892"/>
      <c r="K10" s="892"/>
      <c r="L10" s="997"/>
      <c r="M10" s="892"/>
      <c r="N10" s="959"/>
      <c r="O10" s="959"/>
      <c r="P10" s="959"/>
      <c r="Q10" s="959"/>
      <c r="R10" s="998"/>
      <c r="S10" s="998"/>
      <c r="T10" s="998"/>
      <c r="U10" s="729"/>
      <c r="W10" s="105"/>
      <c r="X10" s="25"/>
    </row>
    <row r="11" spans="1:21" ht="15" customHeight="1" thickBot="1">
      <c r="A11" s="909" t="s">
        <v>202</v>
      </c>
      <c r="B11" s="532">
        <v>50</v>
      </c>
      <c r="C11" s="999">
        <v>2</v>
      </c>
      <c r="D11" s="962">
        <v>1</v>
      </c>
      <c r="E11" s="962"/>
      <c r="F11" s="963">
        <v>8</v>
      </c>
      <c r="G11" s="894">
        <f>SUM(B11:F11)</f>
        <v>61</v>
      </c>
      <c r="H11" s="965">
        <v>51</v>
      </c>
      <c r="I11" s="966">
        <v>1</v>
      </c>
      <c r="J11" s="966">
        <v>1</v>
      </c>
      <c r="K11" s="967"/>
      <c r="L11" s="968">
        <v>8</v>
      </c>
      <c r="M11" s="969">
        <f>SUM(H11:L11)</f>
        <v>61</v>
      </c>
      <c r="N11" s="970">
        <v>50</v>
      </c>
      <c r="O11" s="971">
        <v>1</v>
      </c>
      <c r="P11" s="971">
        <v>1</v>
      </c>
      <c r="Q11" s="971"/>
      <c r="R11" s="972">
        <v>2</v>
      </c>
      <c r="S11" s="972"/>
      <c r="T11" s="974"/>
      <c r="U11" s="485">
        <f>SUM(N11:T11)</f>
        <v>54</v>
      </c>
    </row>
    <row r="12" spans="1:21" ht="15" customHeight="1" thickBot="1">
      <c r="A12" s="675" t="s">
        <v>207</v>
      </c>
      <c r="B12" s="502">
        <v>45</v>
      </c>
      <c r="C12" s="975">
        <v>2</v>
      </c>
      <c r="D12" s="1000"/>
      <c r="E12" s="1000"/>
      <c r="F12" s="977">
        <v>6</v>
      </c>
      <c r="G12" s="894">
        <f aca="true" t="shared" si="1" ref="G12:G20">SUM(B12:F12)</f>
        <v>53</v>
      </c>
      <c r="H12" s="978">
        <v>47</v>
      </c>
      <c r="I12" s="979"/>
      <c r="J12" s="979"/>
      <c r="K12" s="980"/>
      <c r="L12" s="981">
        <v>3</v>
      </c>
      <c r="M12" s="969">
        <f aca="true" t="shared" si="2" ref="M12:M20">SUM(H12:L12)</f>
        <v>50</v>
      </c>
      <c r="N12" s="978">
        <v>43</v>
      </c>
      <c r="O12" s="979"/>
      <c r="P12" s="979"/>
      <c r="Q12" s="979"/>
      <c r="R12" s="982">
        <v>1</v>
      </c>
      <c r="S12" s="1001"/>
      <c r="T12" s="981"/>
      <c r="U12" s="485">
        <f aca="true" t="shared" si="3" ref="U12:U20">SUM(N12:T12)</f>
        <v>44</v>
      </c>
    </row>
    <row r="13" spans="1:21" ht="15" customHeight="1" thickBot="1">
      <c r="A13" s="675" t="s">
        <v>209</v>
      </c>
      <c r="B13" s="502">
        <v>93</v>
      </c>
      <c r="C13" s="1000">
        <v>3</v>
      </c>
      <c r="D13" s="976">
        <v>1</v>
      </c>
      <c r="E13" s="976"/>
      <c r="F13" s="977">
        <v>15</v>
      </c>
      <c r="G13" s="894">
        <f t="shared" si="1"/>
        <v>112</v>
      </c>
      <c r="H13" s="978">
        <v>96</v>
      </c>
      <c r="I13" s="979"/>
      <c r="J13" s="979">
        <v>1</v>
      </c>
      <c r="K13" s="980"/>
      <c r="L13" s="981">
        <v>19</v>
      </c>
      <c r="M13" s="969">
        <f t="shared" si="2"/>
        <v>116</v>
      </c>
      <c r="N13" s="978">
        <v>95</v>
      </c>
      <c r="O13" s="979"/>
      <c r="P13" s="979"/>
      <c r="Q13" s="979"/>
      <c r="R13" s="982">
        <v>9</v>
      </c>
      <c r="S13" s="1001"/>
      <c r="T13" s="981"/>
      <c r="U13" s="485">
        <f t="shared" si="3"/>
        <v>104</v>
      </c>
    </row>
    <row r="14" spans="1:21" ht="15" customHeight="1" thickBot="1">
      <c r="A14" s="675" t="s">
        <v>212</v>
      </c>
      <c r="B14" s="502">
        <v>50</v>
      </c>
      <c r="C14" s="1000">
        <v>2</v>
      </c>
      <c r="D14" s="976">
        <v>2</v>
      </c>
      <c r="E14" s="976"/>
      <c r="F14" s="977">
        <v>8</v>
      </c>
      <c r="G14" s="894">
        <f t="shared" si="1"/>
        <v>62</v>
      </c>
      <c r="H14" s="978">
        <v>52</v>
      </c>
      <c r="I14" s="979"/>
      <c r="J14" s="979">
        <v>2</v>
      </c>
      <c r="K14" s="980"/>
      <c r="L14" s="981">
        <v>2</v>
      </c>
      <c r="M14" s="969">
        <f t="shared" si="2"/>
        <v>56</v>
      </c>
      <c r="N14" s="978">
        <v>52</v>
      </c>
      <c r="O14" s="979"/>
      <c r="P14" s="979">
        <v>2</v>
      </c>
      <c r="Q14" s="979"/>
      <c r="R14" s="982">
        <v>2</v>
      </c>
      <c r="S14" s="1001"/>
      <c r="T14" s="981"/>
      <c r="U14" s="485">
        <f t="shared" si="3"/>
        <v>56</v>
      </c>
    </row>
    <row r="15" spans="1:21" ht="15" customHeight="1" thickBot="1">
      <c r="A15" s="675" t="s">
        <v>203</v>
      </c>
      <c r="B15" s="502">
        <v>70</v>
      </c>
      <c r="C15" s="1000">
        <v>2</v>
      </c>
      <c r="D15" s="976">
        <v>2</v>
      </c>
      <c r="E15" s="976"/>
      <c r="F15" s="977">
        <v>10</v>
      </c>
      <c r="G15" s="894">
        <f t="shared" si="1"/>
        <v>84</v>
      </c>
      <c r="H15" s="978">
        <v>71</v>
      </c>
      <c r="I15" s="979">
        <v>1</v>
      </c>
      <c r="J15" s="979">
        <v>2</v>
      </c>
      <c r="K15" s="980"/>
      <c r="L15" s="981">
        <v>7</v>
      </c>
      <c r="M15" s="969">
        <f t="shared" si="2"/>
        <v>81</v>
      </c>
      <c r="N15" s="978">
        <v>69</v>
      </c>
      <c r="O15" s="979">
        <v>1</v>
      </c>
      <c r="P15" s="979">
        <v>2</v>
      </c>
      <c r="Q15" s="979"/>
      <c r="R15" s="982">
        <v>4</v>
      </c>
      <c r="S15" s="1001"/>
      <c r="T15" s="981"/>
      <c r="U15" s="485">
        <f t="shared" si="3"/>
        <v>76</v>
      </c>
    </row>
    <row r="16" spans="1:21" ht="15" customHeight="1" thickBot="1">
      <c r="A16" s="675" t="s">
        <v>206</v>
      </c>
      <c r="B16" s="502">
        <v>80</v>
      </c>
      <c r="C16" s="975">
        <v>2</v>
      </c>
      <c r="D16" s="1000"/>
      <c r="E16" s="1000"/>
      <c r="F16" s="977">
        <v>12</v>
      </c>
      <c r="G16" s="894">
        <f t="shared" si="1"/>
        <v>94</v>
      </c>
      <c r="H16" s="978">
        <v>80</v>
      </c>
      <c r="I16" s="979">
        <v>2</v>
      </c>
      <c r="J16" s="979"/>
      <c r="K16" s="980"/>
      <c r="L16" s="981">
        <v>22</v>
      </c>
      <c r="M16" s="969">
        <f t="shared" si="2"/>
        <v>104</v>
      </c>
      <c r="N16" s="978">
        <v>80</v>
      </c>
      <c r="O16" s="979">
        <v>2</v>
      </c>
      <c r="P16" s="979"/>
      <c r="Q16" s="979"/>
      <c r="R16" s="982">
        <v>14</v>
      </c>
      <c r="S16" s="1001"/>
      <c r="T16" s="981"/>
      <c r="U16" s="485">
        <f t="shared" si="3"/>
        <v>96</v>
      </c>
    </row>
    <row r="17" spans="1:23" ht="15" customHeight="1" thickBot="1">
      <c r="A17" s="675" t="s">
        <v>204</v>
      </c>
      <c r="B17" s="502">
        <v>35</v>
      </c>
      <c r="C17" s="975">
        <v>1</v>
      </c>
      <c r="D17" s="1000"/>
      <c r="E17" s="1000"/>
      <c r="F17" s="977">
        <v>5</v>
      </c>
      <c r="G17" s="894">
        <f t="shared" si="1"/>
        <v>41</v>
      </c>
      <c r="H17" s="978">
        <v>35</v>
      </c>
      <c r="I17" s="979">
        <v>1</v>
      </c>
      <c r="J17" s="979"/>
      <c r="K17" s="980"/>
      <c r="L17" s="981">
        <v>5</v>
      </c>
      <c r="M17" s="969">
        <f t="shared" si="2"/>
        <v>41</v>
      </c>
      <c r="N17" s="978">
        <v>35</v>
      </c>
      <c r="O17" s="979">
        <v>1</v>
      </c>
      <c r="P17" s="979"/>
      <c r="Q17" s="979"/>
      <c r="R17" s="982">
        <v>2</v>
      </c>
      <c r="S17" s="1001"/>
      <c r="T17" s="981"/>
      <c r="U17" s="485">
        <f t="shared" si="3"/>
        <v>38</v>
      </c>
      <c r="W17" s="55"/>
    </row>
    <row r="18" spans="1:23" ht="15" customHeight="1" thickBot="1">
      <c r="A18" s="675" t="s">
        <v>210</v>
      </c>
      <c r="B18" s="502">
        <v>65</v>
      </c>
      <c r="C18" s="975">
        <v>2</v>
      </c>
      <c r="D18" s="1000"/>
      <c r="E18" s="1000"/>
      <c r="F18" s="977">
        <v>9</v>
      </c>
      <c r="G18" s="894">
        <f t="shared" si="1"/>
        <v>76</v>
      </c>
      <c r="H18" s="978">
        <v>65</v>
      </c>
      <c r="I18" s="979">
        <v>2</v>
      </c>
      <c r="J18" s="979"/>
      <c r="K18" s="980"/>
      <c r="L18" s="981">
        <v>7</v>
      </c>
      <c r="M18" s="969">
        <f t="shared" si="2"/>
        <v>74</v>
      </c>
      <c r="N18" s="978">
        <v>65</v>
      </c>
      <c r="O18" s="979">
        <v>2</v>
      </c>
      <c r="P18" s="979"/>
      <c r="Q18" s="979"/>
      <c r="R18" s="982">
        <v>3</v>
      </c>
      <c r="S18" s="982">
        <v>1</v>
      </c>
      <c r="T18" s="981"/>
      <c r="U18" s="485">
        <f t="shared" si="3"/>
        <v>71</v>
      </c>
      <c r="W18" s="105"/>
    </row>
    <row r="19" spans="1:23" ht="15" customHeight="1" thickBot="1">
      <c r="A19" s="675" t="s">
        <v>211</v>
      </c>
      <c r="B19" s="502">
        <v>75</v>
      </c>
      <c r="C19" s="975">
        <v>2</v>
      </c>
      <c r="D19" s="976">
        <v>2</v>
      </c>
      <c r="E19" s="976"/>
      <c r="F19" s="977">
        <v>10</v>
      </c>
      <c r="G19" s="894">
        <f t="shared" si="1"/>
        <v>89</v>
      </c>
      <c r="H19" s="978">
        <v>75</v>
      </c>
      <c r="I19" s="979">
        <v>2</v>
      </c>
      <c r="J19" s="979">
        <v>2</v>
      </c>
      <c r="K19" s="980"/>
      <c r="L19" s="981">
        <v>2</v>
      </c>
      <c r="M19" s="969">
        <f t="shared" si="2"/>
        <v>81</v>
      </c>
      <c r="N19" s="978">
        <v>72</v>
      </c>
      <c r="O19" s="979">
        <v>2</v>
      </c>
      <c r="P19" s="979">
        <v>2</v>
      </c>
      <c r="Q19" s="979"/>
      <c r="R19" s="982">
        <v>1</v>
      </c>
      <c r="S19" s="982">
        <v>1</v>
      </c>
      <c r="T19" s="981"/>
      <c r="U19" s="485">
        <f t="shared" si="3"/>
        <v>78</v>
      </c>
      <c r="W19" s="105"/>
    </row>
    <row r="20" spans="1:27" ht="15" customHeight="1" thickBot="1">
      <c r="A20" s="910" t="s">
        <v>205</v>
      </c>
      <c r="B20" s="507">
        <v>45</v>
      </c>
      <c r="C20" s="1002">
        <v>2</v>
      </c>
      <c r="D20" s="1003"/>
      <c r="E20" s="1003">
        <v>3</v>
      </c>
      <c r="F20" s="1004">
        <v>4</v>
      </c>
      <c r="G20" s="894">
        <f t="shared" si="1"/>
        <v>54</v>
      </c>
      <c r="H20" s="992">
        <v>47</v>
      </c>
      <c r="I20" s="993"/>
      <c r="J20" s="993"/>
      <c r="K20" s="1005">
        <v>3</v>
      </c>
      <c r="L20" s="996">
        <v>1</v>
      </c>
      <c r="M20" s="969">
        <f t="shared" si="2"/>
        <v>51</v>
      </c>
      <c r="N20" s="992">
        <v>46</v>
      </c>
      <c r="O20" s="993"/>
      <c r="P20" s="993"/>
      <c r="Q20" s="993">
        <v>2</v>
      </c>
      <c r="R20" s="994">
        <v>1</v>
      </c>
      <c r="S20" s="994">
        <v>1</v>
      </c>
      <c r="T20" s="996"/>
      <c r="U20" s="485">
        <f t="shared" si="3"/>
        <v>50</v>
      </c>
      <c r="W20" s="105"/>
      <c r="AA20" s="25" t="s">
        <v>606</v>
      </c>
    </row>
    <row r="21" spans="1:21" ht="15" customHeight="1" thickBot="1">
      <c r="A21" s="678" t="s">
        <v>192</v>
      </c>
      <c r="B21" s="893">
        <f>SUM(B11:B20)</f>
        <v>608</v>
      </c>
      <c r="C21" s="893">
        <f>SUM(C11:C20)</f>
        <v>20</v>
      </c>
      <c r="D21" s="893">
        <f>SUM(D11:D20)</f>
        <v>8</v>
      </c>
      <c r="E21" s="893">
        <f>SUM(E11:E20)</f>
        <v>3</v>
      </c>
      <c r="F21" s="893">
        <f aca="true" t="shared" si="4" ref="F21:N21">SUM(F11:F20)</f>
        <v>87</v>
      </c>
      <c r="G21" s="893">
        <f t="shared" si="4"/>
        <v>726</v>
      </c>
      <c r="H21" s="893">
        <f t="shared" si="4"/>
        <v>619</v>
      </c>
      <c r="I21" s="893">
        <f t="shared" si="4"/>
        <v>9</v>
      </c>
      <c r="J21" s="893">
        <f t="shared" si="4"/>
        <v>8</v>
      </c>
      <c r="K21" s="893">
        <f t="shared" si="4"/>
        <v>3</v>
      </c>
      <c r="L21" s="893">
        <f t="shared" si="4"/>
        <v>76</v>
      </c>
      <c r="M21" s="893">
        <f t="shared" si="4"/>
        <v>715</v>
      </c>
      <c r="N21" s="955">
        <f t="shared" si="4"/>
        <v>607</v>
      </c>
      <c r="O21" s="955">
        <f aca="true" t="shared" si="5" ref="O21:U21">SUM(O11:O20)</f>
        <v>9</v>
      </c>
      <c r="P21" s="955">
        <f t="shared" si="5"/>
        <v>7</v>
      </c>
      <c r="Q21" s="955">
        <f t="shared" si="5"/>
        <v>2</v>
      </c>
      <c r="R21" s="955">
        <f t="shared" si="5"/>
        <v>39</v>
      </c>
      <c r="S21" s="955">
        <f t="shared" si="5"/>
        <v>3</v>
      </c>
      <c r="T21" s="908"/>
      <c r="U21" s="955">
        <f t="shared" si="5"/>
        <v>667</v>
      </c>
    </row>
    <row r="22" spans="1:24" s="26" customFormat="1" ht="15" customHeight="1" thickBot="1">
      <c r="A22" s="595" t="s">
        <v>373</v>
      </c>
      <c r="B22" s="891"/>
      <c r="C22" s="892"/>
      <c r="D22" s="892"/>
      <c r="E22" s="892"/>
      <c r="F22" s="1006"/>
      <c r="G22" s="892"/>
      <c r="H22" s="892"/>
      <c r="I22" s="892"/>
      <c r="J22" s="892"/>
      <c r="K22" s="892"/>
      <c r="L22" s="997"/>
      <c r="M22" s="892"/>
      <c r="N22" s="959"/>
      <c r="O22" s="959"/>
      <c r="P22" s="959"/>
      <c r="Q22" s="959"/>
      <c r="R22" s="998"/>
      <c r="S22" s="998"/>
      <c r="T22" s="1007"/>
      <c r="U22" s="729"/>
      <c r="W22" s="25"/>
      <c r="X22" s="105"/>
    </row>
    <row r="23" spans="1:23" ht="15" customHeight="1" thickBot="1">
      <c r="A23" s="1008" t="s">
        <v>214</v>
      </c>
      <c r="B23" s="1009">
        <v>110</v>
      </c>
      <c r="C23" s="961">
        <v>3</v>
      </c>
      <c r="D23" s="962">
        <v>4</v>
      </c>
      <c r="E23" s="962"/>
      <c r="F23" s="963">
        <v>9</v>
      </c>
      <c r="G23" s="964">
        <f>SUM(B23:F23)</f>
        <v>126</v>
      </c>
      <c r="H23" s="965">
        <v>110</v>
      </c>
      <c r="I23" s="966">
        <v>3</v>
      </c>
      <c r="J23" s="966">
        <v>4</v>
      </c>
      <c r="K23" s="967"/>
      <c r="L23" s="968">
        <v>8</v>
      </c>
      <c r="M23" s="969">
        <f>SUM(H23:L23)</f>
        <v>125</v>
      </c>
      <c r="N23" s="970">
        <v>108</v>
      </c>
      <c r="O23" s="971">
        <v>3</v>
      </c>
      <c r="P23" s="971">
        <v>3</v>
      </c>
      <c r="Q23" s="971"/>
      <c r="R23" s="972">
        <v>7</v>
      </c>
      <c r="S23" s="972">
        <v>2</v>
      </c>
      <c r="T23" s="974">
        <v>1</v>
      </c>
      <c r="U23" s="485">
        <f>SUM(N23:T23)</f>
        <v>124</v>
      </c>
      <c r="W23" s="105"/>
    </row>
    <row r="24" spans="1:23" ht="15" customHeight="1" thickBot="1">
      <c r="A24" s="585" t="s">
        <v>216</v>
      </c>
      <c r="B24" s="1010">
        <v>110</v>
      </c>
      <c r="C24" s="975">
        <v>3</v>
      </c>
      <c r="D24" s="976">
        <v>4</v>
      </c>
      <c r="E24" s="976"/>
      <c r="F24" s="977">
        <v>9</v>
      </c>
      <c r="G24" s="964">
        <f aca="true" t="shared" si="6" ref="G24:G30">SUM(B24:F24)</f>
        <v>126</v>
      </c>
      <c r="H24" s="978">
        <v>110</v>
      </c>
      <c r="I24" s="979">
        <v>3</v>
      </c>
      <c r="J24" s="979">
        <v>4</v>
      </c>
      <c r="K24" s="980"/>
      <c r="L24" s="981">
        <v>9</v>
      </c>
      <c r="M24" s="969">
        <f aca="true" t="shared" si="7" ref="M24:M30">SUM(H24:L24)</f>
        <v>126</v>
      </c>
      <c r="N24" s="978">
        <v>109</v>
      </c>
      <c r="O24" s="979">
        <v>3</v>
      </c>
      <c r="P24" s="979">
        <v>4</v>
      </c>
      <c r="Q24" s="979"/>
      <c r="R24" s="982">
        <v>5</v>
      </c>
      <c r="S24" s="982">
        <v>3</v>
      </c>
      <c r="T24" s="981">
        <v>3</v>
      </c>
      <c r="U24" s="485">
        <f aca="true" t="shared" si="8" ref="U24:U30">SUM(N24:T24)</f>
        <v>127</v>
      </c>
      <c r="W24" s="105"/>
    </row>
    <row r="25" spans="1:23" ht="15" customHeight="1" thickBot="1">
      <c r="A25" s="1011" t="s">
        <v>540</v>
      </c>
      <c r="B25" s="1010">
        <v>29</v>
      </c>
      <c r="C25" s="1000"/>
      <c r="D25" s="976"/>
      <c r="E25" s="976"/>
      <c r="F25" s="977">
        <v>5</v>
      </c>
      <c r="G25" s="964">
        <f t="shared" si="6"/>
        <v>34</v>
      </c>
      <c r="H25" s="978">
        <v>29</v>
      </c>
      <c r="I25" s="979"/>
      <c r="J25" s="979"/>
      <c r="K25" s="980"/>
      <c r="L25" s="981">
        <v>4</v>
      </c>
      <c r="M25" s="969">
        <f t="shared" si="7"/>
        <v>33</v>
      </c>
      <c r="N25" s="978">
        <v>28</v>
      </c>
      <c r="O25" s="979"/>
      <c r="P25" s="979"/>
      <c r="Q25" s="979"/>
      <c r="R25" s="982">
        <v>2</v>
      </c>
      <c r="S25" s="982"/>
      <c r="T25" s="981"/>
      <c r="U25" s="485">
        <f t="shared" si="8"/>
        <v>30</v>
      </c>
      <c r="W25" s="105"/>
    </row>
    <row r="26" spans="1:23" ht="15" customHeight="1" thickBot="1">
      <c r="A26" s="1011" t="s">
        <v>133</v>
      </c>
      <c r="B26" s="1010">
        <v>1</v>
      </c>
      <c r="C26" s="976"/>
      <c r="D26" s="976"/>
      <c r="E26" s="976"/>
      <c r="F26" s="1012"/>
      <c r="G26" s="964">
        <f t="shared" si="6"/>
        <v>1</v>
      </c>
      <c r="H26" s="978">
        <v>1</v>
      </c>
      <c r="I26" s="979"/>
      <c r="J26" s="979"/>
      <c r="K26" s="980"/>
      <c r="L26" s="981"/>
      <c r="M26" s="969">
        <f t="shared" si="7"/>
        <v>1</v>
      </c>
      <c r="N26" s="978">
        <v>1</v>
      </c>
      <c r="O26" s="979"/>
      <c r="P26" s="979"/>
      <c r="Q26" s="979"/>
      <c r="R26" s="982"/>
      <c r="S26" s="982"/>
      <c r="T26" s="981"/>
      <c r="U26" s="485">
        <f t="shared" si="8"/>
        <v>1</v>
      </c>
      <c r="W26" s="105"/>
    </row>
    <row r="27" spans="1:23" ht="15" customHeight="1" thickBot="1">
      <c r="A27" s="585" t="s">
        <v>213</v>
      </c>
      <c r="B27" s="1010">
        <v>105</v>
      </c>
      <c r="C27" s="975">
        <v>3</v>
      </c>
      <c r="D27" s="976">
        <v>3</v>
      </c>
      <c r="E27" s="976"/>
      <c r="F27" s="977">
        <v>5</v>
      </c>
      <c r="G27" s="964">
        <f t="shared" si="6"/>
        <v>116</v>
      </c>
      <c r="H27" s="965">
        <v>105</v>
      </c>
      <c r="I27" s="966">
        <v>3</v>
      </c>
      <c r="J27" s="966">
        <v>3</v>
      </c>
      <c r="K27" s="967"/>
      <c r="L27" s="981">
        <v>3</v>
      </c>
      <c r="M27" s="969">
        <f t="shared" si="7"/>
        <v>114</v>
      </c>
      <c r="N27" s="978">
        <v>103</v>
      </c>
      <c r="O27" s="979">
        <v>3</v>
      </c>
      <c r="P27" s="979">
        <v>3</v>
      </c>
      <c r="Q27" s="979"/>
      <c r="R27" s="1001">
        <v>3</v>
      </c>
      <c r="S27" s="1001"/>
      <c r="T27" s="981"/>
      <c r="U27" s="485">
        <f t="shared" si="8"/>
        <v>112</v>
      </c>
      <c r="W27" s="105"/>
    </row>
    <row r="28" spans="1:23" ht="15" customHeight="1" thickBot="1">
      <c r="A28" s="585" t="s">
        <v>215</v>
      </c>
      <c r="B28" s="1010">
        <v>75</v>
      </c>
      <c r="C28" s="975">
        <v>2</v>
      </c>
      <c r="D28" s="1000">
        <v>1</v>
      </c>
      <c r="E28" s="1000"/>
      <c r="F28" s="977">
        <v>10</v>
      </c>
      <c r="G28" s="964">
        <f t="shared" si="6"/>
        <v>88</v>
      </c>
      <c r="H28" s="978">
        <v>75</v>
      </c>
      <c r="I28" s="979">
        <v>2</v>
      </c>
      <c r="J28" s="979">
        <v>1</v>
      </c>
      <c r="K28" s="980"/>
      <c r="L28" s="981">
        <v>10</v>
      </c>
      <c r="M28" s="969">
        <f t="shared" si="7"/>
        <v>88</v>
      </c>
      <c r="N28" s="978">
        <v>74</v>
      </c>
      <c r="O28" s="979">
        <v>2</v>
      </c>
      <c r="P28" s="979">
        <v>1</v>
      </c>
      <c r="Q28" s="979"/>
      <c r="R28" s="982">
        <v>6</v>
      </c>
      <c r="S28" s="982">
        <v>4</v>
      </c>
      <c r="T28" s="981"/>
      <c r="U28" s="485">
        <f t="shared" si="8"/>
        <v>87</v>
      </c>
      <c r="W28" s="55"/>
    </row>
    <row r="29" spans="1:23" ht="15" customHeight="1" thickBot="1">
      <c r="A29" s="1011" t="s">
        <v>667</v>
      </c>
      <c r="B29" s="1010">
        <v>24</v>
      </c>
      <c r="C29" s="1000"/>
      <c r="D29" s="976"/>
      <c r="E29" s="976"/>
      <c r="F29" s="977">
        <v>3</v>
      </c>
      <c r="G29" s="964">
        <f t="shared" si="6"/>
        <v>27</v>
      </c>
      <c r="H29" s="978">
        <v>14</v>
      </c>
      <c r="I29" s="979"/>
      <c r="J29" s="979"/>
      <c r="K29" s="980"/>
      <c r="L29" s="981">
        <v>2</v>
      </c>
      <c r="M29" s="969">
        <f t="shared" si="7"/>
        <v>16</v>
      </c>
      <c r="N29" s="978">
        <v>12</v>
      </c>
      <c r="O29" s="979"/>
      <c r="P29" s="979"/>
      <c r="Q29" s="979"/>
      <c r="R29" s="982">
        <v>1</v>
      </c>
      <c r="S29" s="982"/>
      <c r="T29" s="981"/>
      <c r="U29" s="485">
        <f t="shared" si="8"/>
        <v>13</v>
      </c>
      <c r="W29" s="55"/>
    </row>
    <row r="30" spans="1:24" ht="15" customHeight="1" thickBot="1">
      <c r="A30" s="1013" t="s">
        <v>132</v>
      </c>
      <c r="B30" s="1014">
        <v>1</v>
      </c>
      <c r="C30" s="1003"/>
      <c r="D30" s="1003"/>
      <c r="E30" s="1003"/>
      <c r="F30" s="1015"/>
      <c r="G30" s="964">
        <f t="shared" si="6"/>
        <v>1</v>
      </c>
      <c r="H30" s="992">
        <v>1</v>
      </c>
      <c r="I30" s="993"/>
      <c r="J30" s="993"/>
      <c r="K30" s="1005"/>
      <c r="L30" s="996"/>
      <c r="M30" s="969">
        <f t="shared" si="7"/>
        <v>1</v>
      </c>
      <c r="N30" s="992">
        <v>1</v>
      </c>
      <c r="O30" s="993"/>
      <c r="P30" s="993"/>
      <c r="Q30" s="993"/>
      <c r="R30" s="994"/>
      <c r="S30" s="994"/>
      <c r="T30" s="996"/>
      <c r="U30" s="485">
        <f t="shared" si="8"/>
        <v>1</v>
      </c>
      <c r="X30" s="105"/>
    </row>
    <row r="31" spans="1:21" ht="15" customHeight="1" thickBot="1">
      <c r="A31" s="678" t="s">
        <v>192</v>
      </c>
      <c r="B31" s="955">
        <f>SUM(B23:B30)</f>
        <v>455</v>
      </c>
      <c r="C31" s="955">
        <f>SUM(C23:C30)</f>
        <v>11</v>
      </c>
      <c r="D31" s="955">
        <f>SUM(D23:D30)</f>
        <v>12</v>
      </c>
      <c r="E31" s="955"/>
      <c r="F31" s="955">
        <f>SUM(F23:F30)</f>
        <v>41</v>
      </c>
      <c r="G31" s="955">
        <f>SUM(G23:G30)</f>
        <v>519</v>
      </c>
      <c r="H31" s="955">
        <f>SUM(H23:H30)</f>
        <v>445</v>
      </c>
      <c r="I31" s="955">
        <f>SUM(I23:I30)</f>
        <v>11</v>
      </c>
      <c r="J31" s="955">
        <f>SUM(J23:J30)</f>
        <v>12</v>
      </c>
      <c r="K31" s="955"/>
      <c r="L31" s="955">
        <f>SUM(L23:L30)</f>
        <v>36</v>
      </c>
      <c r="M31" s="955">
        <f>SUM(M23:M30)</f>
        <v>504</v>
      </c>
      <c r="N31" s="955">
        <f>SUM(N23:N30)</f>
        <v>436</v>
      </c>
      <c r="O31" s="955">
        <f aca="true" t="shared" si="9" ref="O31:U31">SUM(O23:O30)</f>
        <v>11</v>
      </c>
      <c r="P31" s="955">
        <f t="shared" si="9"/>
        <v>11</v>
      </c>
      <c r="Q31" s="955"/>
      <c r="R31" s="955">
        <f t="shared" si="9"/>
        <v>24</v>
      </c>
      <c r="S31" s="955">
        <f t="shared" si="9"/>
        <v>9</v>
      </c>
      <c r="T31" s="955">
        <f t="shared" si="9"/>
        <v>4</v>
      </c>
      <c r="U31" s="955">
        <f t="shared" si="9"/>
        <v>495</v>
      </c>
    </row>
    <row r="32" spans="1:24" s="26" customFormat="1" ht="15" customHeight="1" thickBot="1">
      <c r="A32" s="595" t="s">
        <v>374</v>
      </c>
      <c r="B32" s="891"/>
      <c r="C32" s="892"/>
      <c r="D32" s="892"/>
      <c r="E32" s="892"/>
      <c r="F32" s="997"/>
      <c r="G32" s="892"/>
      <c r="H32" s="892"/>
      <c r="I32" s="892"/>
      <c r="J32" s="892"/>
      <c r="K32" s="892"/>
      <c r="L32" s="1006"/>
      <c r="M32" s="892"/>
      <c r="N32" s="959"/>
      <c r="O32" s="959"/>
      <c r="P32" s="959"/>
      <c r="Q32" s="959"/>
      <c r="R32" s="1016"/>
      <c r="S32" s="1016"/>
      <c r="T32" s="1016"/>
      <c r="U32" s="729"/>
      <c r="W32" s="25"/>
      <c r="X32" s="105"/>
    </row>
    <row r="33" spans="1:24" s="26" customFormat="1" ht="15" customHeight="1" thickBot="1">
      <c r="A33" s="1017" t="s">
        <v>582</v>
      </c>
      <c r="B33" s="1018"/>
      <c r="C33" s="1019"/>
      <c r="D33" s="1020"/>
      <c r="E33" s="1020"/>
      <c r="F33" s="1021"/>
      <c r="G33" s="1022"/>
      <c r="H33" s="1023"/>
      <c r="I33" s="1024"/>
      <c r="J33" s="1020"/>
      <c r="K33" s="1024"/>
      <c r="L33" s="1025"/>
      <c r="M33" s="969"/>
      <c r="N33" s="1026"/>
      <c r="O33" s="1027"/>
      <c r="P33" s="1027"/>
      <c r="Q33" s="1027"/>
      <c r="R33" s="1028"/>
      <c r="S33" s="1029"/>
      <c r="T33" s="1030"/>
      <c r="U33" s="485"/>
      <c r="W33" s="25"/>
      <c r="X33" s="105"/>
    </row>
    <row r="34" spans="1:24" ht="18" customHeight="1" thickBot="1">
      <c r="A34" s="1031" t="s">
        <v>22</v>
      </c>
      <c r="B34" s="502">
        <v>65</v>
      </c>
      <c r="C34" s="975">
        <v>2</v>
      </c>
      <c r="D34" s="976">
        <v>3</v>
      </c>
      <c r="E34" s="976"/>
      <c r="F34" s="977">
        <v>9</v>
      </c>
      <c r="G34" s="892">
        <f>SUM(B34:F34)</f>
        <v>79</v>
      </c>
      <c r="H34" s="978">
        <v>65</v>
      </c>
      <c r="I34" s="979">
        <v>2</v>
      </c>
      <c r="J34" s="979">
        <v>3</v>
      </c>
      <c r="K34" s="979"/>
      <c r="L34" s="981">
        <v>5</v>
      </c>
      <c r="M34" s="969">
        <f>SUM(H34:L34)</f>
        <v>75</v>
      </c>
      <c r="N34" s="978">
        <v>62</v>
      </c>
      <c r="O34" s="979">
        <v>2</v>
      </c>
      <c r="P34" s="979">
        <v>2</v>
      </c>
      <c r="Q34" s="979"/>
      <c r="R34" s="983">
        <v>2</v>
      </c>
      <c r="S34" s="1032"/>
      <c r="T34" s="1033"/>
      <c r="U34" s="1034">
        <f>SUM(N34:T34)</f>
        <v>68</v>
      </c>
      <c r="W34" s="26"/>
      <c r="X34" s="105"/>
    </row>
    <row r="35" spans="1:24" ht="15" customHeight="1" thickBot="1">
      <c r="A35" s="1011" t="s">
        <v>164</v>
      </c>
      <c r="B35" s="502"/>
      <c r="C35" s="975"/>
      <c r="D35" s="976"/>
      <c r="E35" s="976"/>
      <c r="F35" s="977"/>
      <c r="G35" s="892"/>
      <c r="H35" s="978"/>
      <c r="I35" s="979"/>
      <c r="J35" s="979"/>
      <c r="K35" s="979"/>
      <c r="L35" s="981"/>
      <c r="M35" s="969"/>
      <c r="N35" s="978"/>
      <c r="O35" s="979"/>
      <c r="P35" s="979"/>
      <c r="Q35" s="979"/>
      <c r="R35" s="983"/>
      <c r="S35" s="1032"/>
      <c r="T35" s="1033"/>
      <c r="U35" s="1034"/>
      <c r="W35" s="26"/>
      <c r="X35" s="105"/>
    </row>
    <row r="36" spans="1:24" ht="18" customHeight="1" thickBot="1">
      <c r="A36" s="1035" t="s">
        <v>955</v>
      </c>
      <c r="B36" s="502">
        <v>30</v>
      </c>
      <c r="C36" s="975">
        <v>1</v>
      </c>
      <c r="D36" s="1000"/>
      <c r="E36" s="1000"/>
      <c r="F36" s="977">
        <v>8</v>
      </c>
      <c r="G36" s="892">
        <f aca="true" t="shared" si="10" ref="G36:G45">SUM(B36:F36)</f>
        <v>39</v>
      </c>
      <c r="H36" s="978">
        <v>31</v>
      </c>
      <c r="I36" s="979"/>
      <c r="J36" s="979"/>
      <c r="K36" s="979"/>
      <c r="L36" s="981">
        <v>8</v>
      </c>
      <c r="M36" s="969">
        <f aca="true" t="shared" si="11" ref="M36:M45">SUM(H36:L36)</f>
        <v>39</v>
      </c>
      <c r="N36" s="978">
        <v>31</v>
      </c>
      <c r="O36" s="979"/>
      <c r="P36" s="979"/>
      <c r="Q36" s="979"/>
      <c r="R36" s="983">
        <v>5</v>
      </c>
      <c r="S36" s="1032"/>
      <c r="T36" s="1033"/>
      <c r="U36" s="1034">
        <f aca="true" t="shared" si="12" ref="U36:U45">SUM(N36:T36)</f>
        <v>36</v>
      </c>
      <c r="W36" s="55"/>
      <c r="X36" s="105"/>
    </row>
    <row r="37" spans="1:24" ht="18" customHeight="1" thickBot="1">
      <c r="A37" s="1035" t="s">
        <v>956</v>
      </c>
      <c r="B37" s="502">
        <v>30</v>
      </c>
      <c r="C37" s="975">
        <v>1</v>
      </c>
      <c r="D37" s="976"/>
      <c r="E37" s="976"/>
      <c r="F37" s="977">
        <v>8</v>
      </c>
      <c r="G37" s="892">
        <f t="shared" si="10"/>
        <v>39</v>
      </c>
      <c r="H37" s="978">
        <v>30</v>
      </c>
      <c r="I37" s="979">
        <v>1</v>
      </c>
      <c r="J37" s="979"/>
      <c r="K37" s="979"/>
      <c r="L37" s="981">
        <v>5</v>
      </c>
      <c r="M37" s="969">
        <f t="shared" si="11"/>
        <v>36</v>
      </c>
      <c r="N37" s="978">
        <v>26</v>
      </c>
      <c r="O37" s="979">
        <v>1</v>
      </c>
      <c r="P37" s="979"/>
      <c r="Q37" s="979"/>
      <c r="R37" s="983">
        <v>4</v>
      </c>
      <c r="S37" s="1032"/>
      <c r="T37" s="1033"/>
      <c r="U37" s="1034">
        <f t="shared" si="12"/>
        <v>31</v>
      </c>
      <c r="V37" s="55"/>
      <c r="W37" s="55"/>
      <c r="X37" s="105"/>
    </row>
    <row r="38" spans="1:24" ht="15" customHeight="1" thickBot="1">
      <c r="A38" s="1036" t="s">
        <v>313</v>
      </c>
      <c r="B38" s="502"/>
      <c r="C38" s="975"/>
      <c r="D38" s="976"/>
      <c r="E38" s="976"/>
      <c r="F38" s="977"/>
      <c r="G38" s="892"/>
      <c r="H38" s="978"/>
      <c r="I38" s="979"/>
      <c r="J38" s="979"/>
      <c r="K38" s="979"/>
      <c r="L38" s="981"/>
      <c r="M38" s="969"/>
      <c r="N38" s="978"/>
      <c r="O38" s="979"/>
      <c r="P38" s="979"/>
      <c r="Q38" s="979"/>
      <c r="R38" s="983"/>
      <c r="S38" s="1032"/>
      <c r="T38" s="1033"/>
      <c r="U38" s="1034"/>
      <c r="V38" s="55"/>
      <c r="W38" s="55"/>
      <c r="X38" s="105"/>
    </row>
    <row r="39" spans="1:24" ht="18" customHeight="1" thickBot="1">
      <c r="A39" s="1035" t="s">
        <v>23</v>
      </c>
      <c r="B39" s="502">
        <v>110</v>
      </c>
      <c r="C39" s="975">
        <v>3</v>
      </c>
      <c r="D39" s="976"/>
      <c r="E39" s="976">
        <v>2</v>
      </c>
      <c r="F39" s="977">
        <v>12</v>
      </c>
      <c r="G39" s="892">
        <f t="shared" si="10"/>
        <v>127</v>
      </c>
      <c r="H39" s="978">
        <v>110</v>
      </c>
      <c r="I39" s="979">
        <v>3</v>
      </c>
      <c r="J39" s="979"/>
      <c r="K39" s="979">
        <v>2</v>
      </c>
      <c r="L39" s="981">
        <v>6</v>
      </c>
      <c r="M39" s="969">
        <f t="shared" si="11"/>
        <v>121</v>
      </c>
      <c r="N39" s="978">
        <v>110</v>
      </c>
      <c r="O39" s="979">
        <v>3</v>
      </c>
      <c r="P39" s="979"/>
      <c r="Q39" s="979">
        <v>2</v>
      </c>
      <c r="R39" s="983">
        <v>4</v>
      </c>
      <c r="S39" s="1032"/>
      <c r="T39" s="1033"/>
      <c r="U39" s="1034">
        <f t="shared" si="12"/>
        <v>119</v>
      </c>
      <c r="V39" s="55"/>
      <c r="W39" s="55"/>
      <c r="X39" s="55"/>
    </row>
    <row r="40" spans="1:24" ht="18" customHeight="1" thickBot="1">
      <c r="A40" s="1035" t="s">
        <v>25</v>
      </c>
      <c r="B40" s="1010">
        <v>24</v>
      </c>
      <c r="C40" s="1000"/>
      <c r="D40" s="976"/>
      <c r="E40" s="976"/>
      <c r="F40" s="977">
        <v>3</v>
      </c>
      <c r="G40" s="892">
        <f t="shared" si="10"/>
        <v>27</v>
      </c>
      <c r="H40" s="978">
        <v>10</v>
      </c>
      <c r="I40" s="979"/>
      <c r="J40" s="979"/>
      <c r="K40" s="979"/>
      <c r="L40" s="981"/>
      <c r="M40" s="969">
        <f t="shared" si="11"/>
        <v>10</v>
      </c>
      <c r="N40" s="978">
        <v>6</v>
      </c>
      <c r="O40" s="979"/>
      <c r="P40" s="979"/>
      <c r="Q40" s="979"/>
      <c r="R40" s="983"/>
      <c r="S40" s="1032"/>
      <c r="T40" s="1033"/>
      <c r="U40" s="1034">
        <f t="shared" si="12"/>
        <v>6</v>
      </c>
      <c r="V40" s="55"/>
      <c r="W40" s="55"/>
      <c r="X40" s="55"/>
    </row>
    <row r="41" spans="1:24" ht="18" customHeight="1" thickBot="1">
      <c r="A41" s="834" t="s">
        <v>24</v>
      </c>
      <c r="B41" s="1010">
        <v>1</v>
      </c>
      <c r="C41" s="1000"/>
      <c r="D41" s="976"/>
      <c r="E41" s="976"/>
      <c r="F41" s="977"/>
      <c r="G41" s="892">
        <f t="shared" si="10"/>
        <v>1</v>
      </c>
      <c r="H41" s="978">
        <v>1</v>
      </c>
      <c r="I41" s="979"/>
      <c r="J41" s="979"/>
      <c r="K41" s="979"/>
      <c r="L41" s="981"/>
      <c r="M41" s="969">
        <f t="shared" si="11"/>
        <v>1</v>
      </c>
      <c r="N41" s="978">
        <v>1</v>
      </c>
      <c r="O41" s="979"/>
      <c r="P41" s="979"/>
      <c r="Q41" s="979"/>
      <c r="R41" s="983"/>
      <c r="S41" s="1032"/>
      <c r="T41" s="1033"/>
      <c r="U41" s="1034">
        <f t="shared" si="12"/>
        <v>1</v>
      </c>
      <c r="V41" s="55"/>
      <c r="W41" s="55"/>
      <c r="X41" s="105"/>
    </row>
    <row r="42" spans="1:24" ht="15" customHeight="1" thickBot="1">
      <c r="A42" s="1037" t="s">
        <v>165</v>
      </c>
      <c r="B42" s="502"/>
      <c r="C42" s="975"/>
      <c r="D42" s="976"/>
      <c r="E42" s="976"/>
      <c r="F42" s="977"/>
      <c r="G42" s="892"/>
      <c r="H42" s="978"/>
      <c r="I42" s="979"/>
      <c r="J42" s="979"/>
      <c r="K42" s="979"/>
      <c r="L42" s="981"/>
      <c r="M42" s="969"/>
      <c r="N42" s="978"/>
      <c r="O42" s="979"/>
      <c r="P42" s="979"/>
      <c r="Q42" s="979"/>
      <c r="R42" s="983"/>
      <c r="S42" s="1032"/>
      <c r="T42" s="1033"/>
      <c r="U42" s="1034"/>
      <c r="V42" s="55"/>
      <c r="W42" s="55"/>
      <c r="X42" s="105"/>
    </row>
    <row r="43" spans="1:24" ht="18" customHeight="1" thickBot="1">
      <c r="A43" s="1036" t="s">
        <v>26</v>
      </c>
      <c r="B43" s="502">
        <v>60</v>
      </c>
      <c r="C43" s="1000">
        <v>2</v>
      </c>
      <c r="D43" s="1000"/>
      <c r="E43" s="1000"/>
      <c r="F43" s="977"/>
      <c r="G43" s="892">
        <f t="shared" si="10"/>
        <v>62</v>
      </c>
      <c r="H43" s="978">
        <v>60</v>
      </c>
      <c r="I43" s="979">
        <v>2</v>
      </c>
      <c r="J43" s="979"/>
      <c r="K43" s="979"/>
      <c r="L43" s="981"/>
      <c r="M43" s="969">
        <f t="shared" si="11"/>
        <v>62</v>
      </c>
      <c r="N43" s="978">
        <v>58</v>
      </c>
      <c r="O43" s="979">
        <v>2</v>
      </c>
      <c r="P43" s="979"/>
      <c r="Q43" s="979"/>
      <c r="R43" s="983"/>
      <c r="S43" s="1032"/>
      <c r="T43" s="1033"/>
      <c r="U43" s="1034">
        <f t="shared" si="12"/>
        <v>60</v>
      </c>
      <c r="V43" s="55"/>
      <c r="W43" s="55"/>
      <c r="X43" s="105"/>
    </row>
    <row r="44" spans="1:24" ht="18" customHeight="1" thickBot="1">
      <c r="A44" s="1038" t="s">
        <v>27</v>
      </c>
      <c r="B44" s="502">
        <v>55</v>
      </c>
      <c r="C44" s="975">
        <v>2</v>
      </c>
      <c r="D44" s="1000"/>
      <c r="E44" s="1000"/>
      <c r="F44" s="977"/>
      <c r="G44" s="892">
        <f t="shared" si="10"/>
        <v>57</v>
      </c>
      <c r="H44" s="978">
        <v>55</v>
      </c>
      <c r="I44" s="979">
        <v>2</v>
      </c>
      <c r="J44" s="979"/>
      <c r="K44" s="979"/>
      <c r="L44" s="981"/>
      <c r="M44" s="969">
        <f t="shared" si="11"/>
        <v>57</v>
      </c>
      <c r="N44" s="978">
        <v>55</v>
      </c>
      <c r="O44" s="979">
        <v>2</v>
      </c>
      <c r="P44" s="979"/>
      <c r="Q44" s="979"/>
      <c r="R44" s="983"/>
      <c r="S44" s="1032"/>
      <c r="T44" s="1033"/>
      <c r="U44" s="1034">
        <f t="shared" si="12"/>
        <v>57</v>
      </c>
      <c r="V44" s="55"/>
      <c r="W44" s="55"/>
      <c r="X44" s="105"/>
    </row>
    <row r="45" spans="1:24" ht="18" customHeight="1" thickBot="1">
      <c r="A45" s="1039" t="s">
        <v>1055</v>
      </c>
      <c r="B45" s="507">
        <v>55</v>
      </c>
      <c r="C45" s="1002">
        <v>2</v>
      </c>
      <c r="D45" s="1003">
        <v>2</v>
      </c>
      <c r="E45" s="1003"/>
      <c r="F45" s="1004"/>
      <c r="G45" s="892">
        <f t="shared" si="10"/>
        <v>59</v>
      </c>
      <c r="H45" s="992">
        <v>55</v>
      </c>
      <c r="I45" s="993">
        <v>2</v>
      </c>
      <c r="J45" s="993">
        <v>2</v>
      </c>
      <c r="K45" s="993"/>
      <c r="L45" s="991"/>
      <c r="M45" s="969">
        <f t="shared" si="11"/>
        <v>59</v>
      </c>
      <c r="N45" s="992">
        <v>55</v>
      </c>
      <c r="O45" s="993">
        <v>2</v>
      </c>
      <c r="P45" s="993">
        <v>2</v>
      </c>
      <c r="Q45" s="993"/>
      <c r="R45" s="995"/>
      <c r="S45" s="1040"/>
      <c r="T45" s="1041"/>
      <c r="U45" s="1034">
        <f t="shared" si="12"/>
        <v>59</v>
      </c>
      <c r="V45" s="55"/>
      <c r="W45" s="55"/>
      <c r="X45" s="105"/>
    </row>
    <row r="46" spans="1:21" ht="15" customHeight="1" thickBot="1">
      <c r="A46" s="678" t="s">
        <v>192</v>
      </c>
      <c r="B46" s="894">
        <f>SUM(B34:B45)</f>
        <v>430</v>
      </c>
      <c r="C46" s="894">
        <f>SUM(C34:C45)</f>
        <v>13</v>
      </c>
      <c r="D46" s="894">
        <f>SUM(D34:D45)</f>
        <v>5</v>
      </c>
      <c r="E46" s="894">
        <f>SUM(E33:E45)</f>
        <v>2</v>
      </c>
      <c r="F46" s="894">
        <f aca="true" t="shared" si="13" ref="F46:N46">SUM(F34:F45)</f>
        <v>40</v>
      </c>
      <c r="G46" s="894">
        <f t="shared" si="13"/>
        <v>490</v>
      </c>
      <c r="H46" s="894">
        <f t="shared" si="13"/>
        <v>417</v>
      </c>
      <c r="I46" s="894">
        <f t="shared" si="13"/>
        <v>12</v>
      </c>
      <c r="J46" s="894">
        <f t="shared" si="13"/>
        <v>5</v>
      </c>
      <c r="K46" s="894">
        <f t="shared" si="13"/>
        <v>2</v>
      </c>
      <c r="L46" s="908">
        <f t="shared" si="13"/>
        <v>24</v>
      </c>
      <c r="M46" s="894">
        <f t="shared" si="13"/>
        <v>460</v>
      </c>
      <c r="N46" s="894">
        <f t="shared" si="13"/>
        <v>404</v>
      </c>
      <c r="O46" s="894">
        <f aca="true" t="shared" si="14" ref="O46:U46">SUM(O34:O45)</f>
        <v>12</v>
      </c>
      <c r="P46" s="894">
        <f t="shared" si="14"/>
        <v>4</v>
      </c>
      <c r="Q46" s="894">
        <f t="shared" si="14"/>
        <v>2</v>
      </c>
      <c r="R46" s="894">
        <f t="shared" si="14"/>
        <v>15</v>
      </c>
      <c r="S46" s="894"/>
      <c r="T46" s="894"/>
      <c r="U46" s="894">
        <f t="shared" si="14"/>
        <v>437</v>
      </c>
    </row>
    <row r="47" spans="1:21" ht="15" customHeight="1">
      <c r="A47" s="1891" t="s">
        <v>1009</v>
      </c>
      <c r="B47" s="1891"/>
      <c r="C47" s="1891"/>
      <c r="D47" s="1891"/>
      <c r="E47" s="1891"/>
      <c r="F47" s="1891"/>
      <c r="G47" s="1891"/>
      <c r="H47" s="1891"/>
      <c r="I47" s="1891"/>
      <c r="J47" s="1891"/>
      <c r="K47" s="1891"/>
      <c r="L47" s="1891"/>
      <c r="M47" s="1891"/>
      <c r="N47" s="1891"/>
      <c r="O47" s="1891"/>
      <c r="P47" s="1891"/>
      <c r="Q47" s="1891"/>
      <c r="R47" s="1891"/>
      <c r="S47" s="1891"/>
      <c r="T47" s="905"/>
      <c r="U47" s="489"/>
    </row>
    <row r="48" spans="1:21" ht="15" customHeight="1">
      <c r="A48" s="1892" t="s">
        <v>1008</v>
      </c>
      <c r="B48" s="1892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2"/>
      <c r="O48" s="1892"/>
      <c r="P48" s="1892"/>
      <c r="Q48" s="1892"/>
      <c r="R48" s="1892"/>
      <c r="S48" s="1892"/>
      <c r="T48" s="896"/>
      <c r="U48" s="489"/>
    </row>
    <row r="49" spans="1:21" ht="15" customHeight="1">
      <c r="A49" s="1893" t="s">
        <v>1007</v>
      </c>
      <c r="B49" s="1893"/>
      <c r="C49" s="1893"/>
      <c r="D49" s="1893"/>
      <c r="E49" s="1893"/>
      <c r="F49" s="1893"/>
      <c r="G49" s="1042"/>
      <c r="H49" s="898"/>
      <c r="I49" s="898"/>
      <c r="J49" s="898"/>
      <c r="K49" s="897"/>
      <c r="L49" s="897"/>
      <c r="M49" s="1042"/>
      <c r="N49" s="898"/>
      <c r="O49" s="898"/>
      <c r="P49" s="897"/>
      <c r="Q49" s="898"/>
      <c r="R49" s="898"/>
      <c r="S49" s="898"/>
      <c r="T49" s="1043"/>
      <c r="U49" s="489"/>
    </row>
    <row r="50" spans="1:21" ht="15" customHeight="1">
      <c r="A50" s="1713" t="s">
        <v>1006</v>
      </c>
      <c r="B50" s="898"/>
      <c r="C50" s="898"/>
      <c r="D50" s="898"/>
      <c r="E50" s="898"/>
      <c r="F50" s="898"/>
      <c r="G50" s="1042"/>
      <c r="H50" s="898"/>
      <c r="I50" s="898"/>
      <c r="J50" s="898"/>
      <c r="K50" s="897"/>
      <c r="L50" s="897"/>
      <c r="M50" s="1042"/>
      <c r="N50" s="898"/>
      <c r="O50" s="898"/>
      <c r="P50" s="897"/>
      <c r="Q50" s="898"/>
      <c r="R50" s="898"/>
      <c r="S50" s="898"/>
      <c r="T50" s="1043"/>
      <c r="U50" s="489"/>
    </row>
    <row r="51" spans="1:21" ht="15" customHeight="1" thickBot="1">
      <c r="A51" s="1713" t="s">
        <v>1010</v>
      </c>
      <c r="B51" s="898"/>
      <c r="C51" s="898"/>
      <c r="D51" s="898"/>
      <c r="E51" s="898"/>
      <c r="F51" s="898"/>
      <c r="G51" s="1042"/>
      <c r="H51" s="898"/>
      <c r="I51" s="898"/>
      <c r="J51" s="898"/>
      <c r="K51" s="897"/>
      <c r="L51" s="897"/>
      <c r="M51" s="1042"/>
      <c r="N51" s="898"/>
      <c r="O51" s="898"/>
      <c r="P51" s="897"/>
      <c r="Q51" s="898"/>
      <c r="R51" s="898"/>
      <c r="S51" s="898"/>
      <c r="T51" s="1043"/>
      <c r="U51" s="489"/>
    </row>
    <row r="52" spans="1:24" s="26" customFormat="1" ht="15" customHeight="1" thickBot="1">
      <c r="A52" s="595" t="s">
        <v>315</v>
      </c>
      <c r="B52" s="891"/>
      <c r="C52" s="892"/>
      <c r="D52" s="892"/>
      <c r="E52" s="892"/>
      <c r="F52" s="892"/>
      <c r="G52" s="892"/>
      <c r="H52" s="892"/>
      <c r="I52" s="892"/>
      <c r="J52" s="892"/>
      <c r="K52" s="892"/>
      <c r="L52" s="892"/>
      <c r="M52" s="892"/>
      <c r="N52" s="959"/>
      <c r="O52" s="959"/>
      <c r="P52" s="959"/>
      <c r="Q52" s="959"/>
      <c r="R52" s="959"/>
      <c r="S52" s="959"/>
      <c r="T52" s="959"/>
      <c r="U52" s="729"/>
      <c r="W52" s="105"/>
      <c r="X52" s="25"/>
    </row>
    <row r="53" spans="1:24" ht="15" customHeight="1" thickBot="1">
      <c r="A53" s="1008" t="s">
        <v>223</v>
      </c>
      <c r="B53" s="532">
        <v>105</v>
      </c>
      <c r="C53" s="961">
        <v>3</v>
      </c>
      <c r="D53" s="962">
        <v>5</v>
      </c>
      <c r="E53" s="962"/>
      <c r="F53" s="963">
        <v>12</v>
      </c>
      <c r="G53" s="1022">
        <f>SUM(B53:F53)</f>
        <v>125</v>
      </c>
      <c r="H53" s="965">
        <v>105</v>
      </c>
      <c r="I53" s="966">
        <v>3</v>
      </c>
      <c r="J53" s="966">
        <v>5</v>
      </c>
      <c r="K53" s="966"/>
      <c r="L53" s="968">
        <v>9</v>
      </c>
      <c r="M53" s="969">
        <f>SUM(H53:L53)</f>
        <v>122</v>
      </c>
      <c r="N53" s="970">
        <v>105</v>
      </c>
      <c r="O53" s="971">
        <v>3</v>
      </c>
      <c r="P53" s="971">
        <v>5</v>
      </c>
      <c r="Q53" s="971"/>
      <c r="R53" s="972">
        <v>5</v>
      </c>
      <c r="S53" s="972">
        <v>2</v>
      </c>
      <c r="T53" s="974">
        <v>3</v>
      </c>
      <c r="U53" s="485">
        <f>SUM(N53:T53)</f>
        <v>123</v>
      </c>
      <c r="X53" s="105"/>
    </row>
    <row r="54" spans="1:24" ht="15" customHeight="1" thickBot="1">
      <c r="A54" s="585" t="s">
        <v>225</v>
      </c>
      <c r="B54" s="502">
        <v>55</v>
      </c>
      <c r="C54" s="1000">
        <v>2</v>
      </c>
      <c r="D54" s="976">
        <v>2</v>
      </c>
      <c r="E54" s="976"/>
      <c r="F54" s="977">
        <v>8</v>
      </c>
      <c r="G54" s="1022">
        <f aca="true" t="shared" si="15" ref="G54:G65">SUM(B54:F54)</f>
        <v>67</v>
      </c>
      <c r="H54" s="978">
        <v>55</v>
      </c>
      <c r="I54" s="979">
        <v>2</v>
      </c>
      <c r="J54" s="979">
        <v>2</v>
      </c>
      <c r="K54" s="979"/>
      <c r="L54" s="981">
        <v>2</v>
      </c>
      <c r="M54" s="969">
        <f aca="true" t="shared" si="16" ref="M54:M65">SUM(H54:L54)</f>
        <v>61</v>
      </c>
      <c r="N54" s="978">
        <v>55</v>
      </c>
      <c r="O54" s="979">
        <v>2</v>
      </c>
      <c r="P54" s="979">
        <v>2</v>
      </c>
      <c r="Q54" s="979"/>
      <c r="R54" s="982"/>
      <c r="S54" s="982"/>
      <c r="T54" s="981">
        <v>5</v>
      </c>
      <c r="U54" s="485">
        <f aca="true" t="shared" si="17" ref="U54:U65">SUM(N54:T54)</f>
        <v>64</v>
      </c>
      <c r="W54" s="26"/>
      <c r="X54" s="105"/>
    </row>
    <row r="55" spans="1:24" ht="15" customHeight="1" thickBot="1">
      <c r="A55" s="585" t="s">
        <v>289</v>
      </c>
      <c r="B55" s="502">
        <v>195</v>
      </c>
      <c r="C55" s="975">
        <v>5</v>
      </c>
      <c r="D55" s="976">
        <v>10</v>
      </c>
      <c r="E55" s="976"/>
      <c r="F55" s="977">
        <v>20</v>
      </c>
      <c r="G55" s="1022">
        <f t="shared" si="15"/>
        <v>230</v>
      </c>
      <c r="H55" s="978">
        <v>195</v>
      </c>
      <c r="I55" s="979">
        <v>5</v>
      </c>
      <c r="J55" s="979">
        <v>10</v>
      </c>
      <c r="K55" s="979"/>
      <c r="L55" s="981">
        <v>8</v>
      </c>
      <c r="M55" s="969">
        <f t="shared" si="16"/>
        <v>218</v>
      </c>
      <c r="N55" s="978">
        <v>195</v>
      </c>
      <c r="O55" s="979">
        <v>5</v>
      </c>
      <c r="P55" s="979">
        <v>10</v>
      </c>
      <c r="Q55" s="979"/>
      <c r="R55" s="982">
        <v>5</v>
      </c>
      <c r="S55" s="982">
        <v>2</v>
      </c>
      <c r="T55" s="981">
        <v>24</v>
      </c>
      <c r="U55" s="485">
        <f t="shared" si="17"/>
        <v>241</v>
      </c>
      <c r="W55" s="26"/>
      <c r="X55" s="105"/>
    </row>
    <row r="56" spans="1:24" ht="15" customHeight="1" thickBot="1">
      <c r="A56" s="585" t="s">
        <v>228</v>
      </c>
      <c r="B56" s="502">
        <v>85</v>
      </c>
      <c r="C56" s="975">
        <v>3</v>
      </c>
      <c r="D56" s="1000"/>
      <c r="E56" s="1000"/>
      <c r="F56" s="977">
        <v>12</v>
      </c>
      <c r="G56" s="1022">
        <f t="shared" si="15"/>
        <v>100</v>
      </c>
      <c r="H56" s="978">
        <v>86</v>
      </c>
      <c r="I56" s="979">
        <v>3</v>
      </c>
      <c r="J56" s="979"/>
      <c r="K56" s="979"/>
      <c r="L56" s="981">
        <v>12</v>
      </c>
      <c r="M56" s="969">
        <f t="shared" si="16"/>
        <v>101</v>
      </c>
      <c r="N56" s="978">
        <v>86</v>
      </c>
      <c r="O56" s="979">
        <v>3</v>
      </c>
      <c r="P56" s="979"/>
      <c r="Q56" s="979"/>
      <c r="R56" s="982">
        <v>9</v>
      </c>
      <c r="S56" s="982"/>
      <c r="T56" s="981">
        <v>1</v>
      </c>
      <c r="U56" s="485">
        <f t="shared" si="17"/>
        <v>99</v>
      </c>
      <c r="X56" s="105"/>
    </row>
    <row r="57" spans="1:24" ht="15" customHeight="1" thickBot="1">
      <c r="A57" s="585" t="s">
        <v>226</v>
      </c>
      <c r="B57" s="502">
        <v>75</v>
      </c>
      <c r="C57" s="975">
        <v>2</v>
      </c>
      <c r="D57" s="976">
        <v>3</v>
      </c>
      <c r="E57" s="976"/>
      <c r="F57" s="977">
        <v>8</v>
      </c>
      <c r="G57" s="1022">
        <f t="shared" si="15"/>
        <v>88</v>
      </c>
      <c r="H57" s="978">
        <v>75</v>
      </c>
      <c r="I57" s="979">
        <v>2</v>
      </c>
      <c r="J57" s="979">
        <v>3</v>
      </c>
      <c r="K57" s="979"/>
      <c r="L57" s="981"/>
      <c r="M57" s="969">
        <f t="shared" si="16"/>
        <v>80</v>
      </c>
      <c r="N57" s="978">
        <v>75</v>
      </c>
      <c r="O57" s="979">
        <v>2</v>
      </c>
      <c r="P57" s="979">
        <v>3</v>
      </c>
      <c r="Q57" s="979"/>
      <c r="R57" s="982"/>
      <c r="S57" s="982"/>
      <c r="T57" s="981"/>
      <c r="U57" s="485">
        <f t="shared" si="17"/>
        <v>80</v>
      </c>
      <c r="X57" s="105"/>
    </row>
    <row r="58" spans="1:24" ht="15" customHeight="1" thickBot="1">
      <c r="A58" s="585" t="s">
        <v>397</v>
      </c>
      <c r="B58" s="502">
        <v>70</v>
      </c>
      <c r="C58" s="975">
        <v>2</v>
      </c>
      <c r="D58" s="976">
        <v>3</v>
      </c>
      <c r="E58" s="976"/>
      <c r="F58" s="977">
        <v>10</v>
      </c>
      <c r="G58" s="1022">
        <f t="shared" si="15"/>
        <v>85</v>
      </c>
      <c r="H58" s="978">
        <v>70</v>
      </c>
      <c r="I58" s="979">
        <v>2</v>
      </c>
      <c r="J58" s="979">
        <v>3</v>
      </c>
      <c r="K58" s="979"/>
      <c r="L58" s="981">
        <v>4</v>
      </c>
      <c r="M58" s="969">
        <f t="shared" si="16"/>
        <v>79</v>
      </c>
      <c r="N58" s="978">
        <v>70</v>
      </c>
      <c r="O58" s="979">
        <v>2</v>
      </c>
      <c r="P58" s="979">
        <v>3</v>
      </c>
      <c r="Q58" s="979"/>
      <c r="R58" s="982">
        <v>4</v>
      </c>
      <c r="S58" s="982">
        <v>2</v>
      </c>
      <c r="T58" s="981">
        <v>14</v>
      </c>
      <c r="U58" s="485">
        <f t="shared" si="17"/>
        <v>95</v>
      </c>
      <c r="V58" s="26"/>
      <c r="W58" s="55"/>
      <c r="X58" s="105"/>
    </row>
    <row r="59" spans="1:24" ht="15" customHeight="1" thickBot="1">
      <c r="A59" s="585" t="s">
        <v>222</v>
      </c>
      <c r="B59" s="502">
        <v>180</v>
      </c>
      <c r="C59" s="975">
        <v>5</v>
      </c>
      <c r="D59" s="976">
        <v>9</v>
      </c>
      <c r="E59" s="976"/>
      <c r="F59" s="977">
        <v>20</v>
      </c>
      <c r="G59" s="1022">
        <f t="shared" si="15"/>
        <v>214</v>
      </c>
      <c r="H59" s="978">
        <v>180</v>
      </c>
      <c r="I59" s="979">
        <v>5</v>
      </c>
      <c r="J59" s="979">
        <v>9</v>
      </c>
      <c r="K59" s="979"/>
      <c r="L59" s="981">
        <v>21</v>
      </c>
      <c r="M59" s="969">
        <f t="shared" si="16"/>
        <v>215</v>
      </c>
      <c r="N59" s="978">
        <v>180</v>
      </c>
      <c r="O59" s="979">
        <v>5</v>
      </c>
      <c r="P59" s="979">
        <v>9</v>
      </c>
      <c r="Q59" s="979"/>
      <c r="R59" s="982">
        <v>15</v>
      </c>
      <c r="S59" s="982">
        <v>4</v>
      </c>
      <c r="T59" s="981">
        <v>20</v>
      </c>
      <c r="U59" s="485">
        <f t="shared" si="17"/>
        <v>233</v>
      </c>
      <c r="V59" s="26"/>
      <c r="W59" s="55"/>
      <c r="X59" s="55"/>
    </row>
    <row r="60" spans="1:24" ht="15" customHeight="1" thickBot="1">
      <c r="A60" s="585" t="s">
        <v>227</v>
      </c>
      <c r="B60" s="502">
        <v>60</v>
      </c>
      <c r="C60" s="1000">
        <v>2</v>
      </c>
      <c r="D60" s="976">
        <v>3</v>
      </c>
      <c r="E60" s="976"/>
      <c r="F60" s="977">
        <v>9</v>
      </c>
      <c r="G60" s="1022">
        <f t="shared" si="15"/>
        <v>74</v>
      </c>
      <c r="H60" s="978">
        <v>62</v>
      </c>
      <c r="I60" s="979"/>
      <c r="J60" s="979">
        <v>3</v>
      </c>
      <c r="K60" s="979"/>
      <c r="L60" s="981">
        <v>3</v>
      </c>
      <c r="M60" s="969">
        <f t="shared" si="16"/>
        <v>68</v>
      </c>
      <c r="N60" s="978">
        <v>61</v>
      </c>
      <c r="O60" s="979"/>
      <c r="P60" s="979">
        <v>3</v>
      </c>
      <c r="Q60" s="979"/>
      <c r="R60" s="982">
        <v>2</v>
      </c>
      <c r="S60" s="982"/>
      <c r="T60" s="981">
        <v>5</v>
      </c>
      <c r="U60" s="485">
        <f t="shared" si="17"/>
        <v>71</v>
      </c>
      <c r="V60" s="26"/>
      <c r="W60" s="105"/>
      <c r="X60" s="55"/>
    </row>
    <row r="61" spans="1:24" ht="15" customHeight="1" thickBot="1">
      <c r="A61" s="585" t="s">
        <v>224</v>
      </c>
      <c r="B61" s="502">
        <v>100</v>
      </c>
      <c r="C61" s="975">
        <v>3</v>
      </c>
      <c r="D61" s="976">
        <v>5</v>
      </c>
      <c r="E61" s="976"/>
      <c r="F61" s="977">
        <v>14</v>
      </c>
      <c r="G61" s="1022">
        <f t="shared" si="15"/>
        <v>122</v>
      </c>
      <c r="H61" s="978">
        <v>100</v>
      </c>
      <c r="I61" s="979">
        <v>3</v>
      </c>
      <c r="J61" s="979">
        <v>5</v>
      </c>
      <c r="K61" s="979"/>
      <c r="L61" s="981">
        <v>16</v>
      </c>
      <c r="M61" s="969">
        <f t="shared" si="16"/>
        <v>124</v>
      </c>
      <c r="N61" s="978">
        <v>100</v>
      </c>
      <c r="O61" s="979">
        <v>3</v>
      </c>
      <c r="P61" s="979">
        <v>5</v>
      </c>
      <c r="Q61" s="979"/>
      <c r="R61" s="982">
        <v>12</v>
      </c>
      <c r="S61" s="982">
        <v>2</v>
      </c>
      <c r="T61" s="981">
        <v>8</v>
      </c>
      <c r="U61" s="485">
        <f t="shared" si="17"/>
        <v>130</v>
      </c>
      <c r="W61" s="105"/>
      <c r="X61" s="55"/>
    </row>
    <row r="62" spans="1:23" ht="15" customHeight="1" thickBot="1">
      <c r="A62" s="585" t="s">
        <v>232</v>
      </c>
      <c r="B62" s="502">
        <v>60</v>
      </c>
      <c r="C62" s="1000">
        <v>2</v>
      </c>
      <c r="D62" s="976">
        <v>3</v>
      </c>
      <c r="E62" s="976"/>
      <c r="F62" s="977">
        <v>8</v>
      </c>
      <c r="G62" s="1022">
        <f t="shared" si="15"/>
        <v>73</v>
      </c>
      <c r="H62" s="978">
        <v>61</v>
      </c>
      <c r="I62" s="979">
        <v>1</v>
      </c>
      <c r="J62" s="979">
        <v>3</v>
      </c>
      <c r="K62" s="979"/>
      <c r="L62" s="981">
        <v>2</v>
      </c>
      <c r="M62" s="969">
        <f t="shared" si="16"/>
        <v>67</v>
      </c>
      <c r="N62" s="978">
        <v>61</v>
      </c>
      <c r="O62" s="979">
        <v>1</v>
      </c>
      <c r="P62" s="979">
        <v>3</v>
      </c>
      <c r="Q62" s="979"/>
      <c r="R62" s="982">
        <v>2</v>
      </c>
      <c r="S62" s="982">
        <v>5</v>
      </c>
      <c r="T62" s="981"/>
      <c r="U62" s="485">
        <f t="shared" si="17"/>
        <v>72</v>
      </c>
      <c r="W62" s="105"/>
    </row>
    <row r="63" spans="1:23" ht="15" customHeight="1" thickBot="1">
      <c r="A63" s="585" t="s">
        <v>230</v>
      </c>
      <c r="B63" s="502">
        <v>190</v>
      </c>
      <c r="C63" s="975">
        <v>5</v>
      </c>
      <c r="D63" s="976">
        <v>9</v>
      </c>
      <c r="E63" s="976"/>
      <c r="F63" s="977">
        <v>20</v>
      </c>
      <c r="G63" s="1022">
        <f t="shared" si="15"/>
        <v>224</v>
      </c>
      <c r="H63" s="978">
        <v>190</v>
      </c>
      <c r="I63" s="979">
        <v>5</v>
      </c>
      <c r="J63" s="979">
        <v>9</v>
      </c>
      <c r="K63" s="979"/>
      <c r="L63" s="981">
        <v>8</v>
      </c>
      <c r="M63" s="969">
        <f t="shared" si="16"/>
        <v>212</v>
      </c>
      <c r="N63" s="978">
        <v>190</v>
      </c>
      <c r="O63" s="979">
        <v>5</v>
      </c>
      <c r="P63" s="979">
        <v>9</v>
      </c>
      <c r="Q63" s="979"/>
      <c r="R63" s="982">
        <v>5</v>
      </c>
      <c r="S63" s="982">
        <v>1</v>
      </c>
      <c r="T63" s="981">
        <v>10</v>
      </c>
      <c r="U63" s="485">
        <f t="shared" si="17"/>
        <v>220</v>
      </c>
      <c r="W63" s="105"/>
    </row>
    <row r="64" spans="1:23" ht="15" customHeight="1" thickBot="1">
      <c r="A64" s="585" t="s">
        <v>231</v>
      </c>
      <c r="B64" s="502">
        <v>70</v>
      </c>
      <c r="C64" s="975">
        <v>2</v>
      </c>
      <c r="D64" s="976">
        <v>3</v>
      </c>
      <c r="E64" s="976"/>
      <c r="F64" s="977">
        <v>8</v>
      </c>
      <c r="G64" s="1022">
        <f t="shared" si="15"/>
        <v>83</v>
      </c>
      <c r="H64" s="978">
        <v>70</v>
      </c>
      <c r="I64" s="979">
        <v>2</v>
      </c>
      <c r="J64" s="979">
        <v>3</v>
      </c>
      <c r="K64" s="979"/>
      <c r="L64" s="981"/>
      <c r="M64" s="969">
        <f t="shared" si="16"/>
        <v>75</v>
      </c>
      <c r="N64" s="978">
        <v>70</v>
      </c>
      <c r="O64" s="979">
        <v>2</v>
      </c>
      <c r="P64" s="979">
        <v>3</v>
      </c>
      <c r="Q64" s="979"/>
      <c r="R64" s="982"/>
      <c r="S64" s="982"/>
      <c r="T64" s="981">
        <v>1</v>
      </c>
      <c r="U64" s="485">
        <f t="shared" si="17"/>
        <v>76</v>
      </c>
      <c r="W64" s="105"/>
    </row>
    <row r="65" spans="1:23" ht="15" customHeight="1" thickBot="1">
      <c r="A65" s="586" t="s">
        <v>302</v>
      </c>
      <c r="B65" s="507">
        <v>45</v>
      </c>
      <c r="C65" s="1044">
        <v>2</v>
      </c>
      <c r="D65" s="1003">
        <v>2</v>
      </c>
      <c r="E65" s="1003"/>
      <c r="F65" s="1004">
        <v>15</v>
      </c>
      <c r="G65" s="1022">
        <f t="shared" si="15"/>
        <v>64</v>
      </c>
      <c r="H65" s="992">
        <v>45</v>
      </c>
      <c r="I65" s="993">
        <v>2</v>
      </c>
      <c r="J65" s="993">
        <v>2</v>
      </c>
      <c r="K65" s="993"/>
      <c r="L65" s="996">
        <v>16</v>
      </c>
      <c r="M65" s="969">
        <f t="shared" si="16"/>
        <v>65</v>
      </c>
      <c r="N65" s="992">
        <v>45</v>
      </c>
      <c r="O65" s="993">
        <v>2</v>
      </c>
      <c r="P65" s="993">
        <v>2</v>
      </c>
      <c r="Q65" s="993"/>
      <c r="R65" s="994">
        <v>11</v>
      </c>
      <c r="S65" s="994">
        <v>1</v>
      </c>
      <c r="T65" s="996">
        <v>7</v>
      </c>
      <c r="U65" s="485">
        <f t="shared" si="17"/>
        <v>68</v>
      </c>
      <c r="W65" s="105"/>
    </row>
    <row r="66" spans="1:21" ht="15" customHeight="1" thickBot="1">
      <c r="A66" s="678" t="s">
        <v>192</v>
      </c>
      <c r="B66" s="955">
        <f>SUM(B53:B65)</f>
        <v>1290</v>
      </c>
      <c r="C66" s="955">
        <f>SUM(C53:C65)</f>
        <v>38</v>
      </c>
      <c r="D66" s="955">
        <f>SUM(D53:D65)</f>
        <v>57</v>
      </c>
      <c r="E66" s="955"/>
      <c r="F66" s="955">
        <f>SUM(F53:F65)</f>
        <v>164</v>
      </c>
      <c r="G66" s="955">
        <f>SUM(G53:G65)</f>
        <v>1549</v>
      </c>
      <c r="H66" s="955">
        <f>SUM(H53:H65)</f>
        <v>1294</v>
      </c>
      <c r="I66" s="955">
        <f>SUM(I53:I65)</f>
        <v>35</v>
      </c>
      <c r="J66" s="955">
        <f>SUM(J53:J65)</f>
        <v>57</v>
      </c>
      <c r="K66" s="955"/>
      <c r="L66" s="955">
        <f>SUM(L53:L65)</f>
        <v>101</v>
      </c>
      <c r="M66" s="955">
        <f>SUM(M53:M65)</f>
        <v>1487</v>
      </c>
      <c r="N66" s="894">
        <f>SUM(N53:N65)</f>
        <v>1293</v>
      </c>
      <c r="O66" s="894">
        <f aca="true" t="shared" si="18" ref="O66:U66">SUM(O53:O65)</f>
        <v>35</v>
      </c>
      <c r="P66" s="894">
        <f t="shared" si="18"/>
        <v>57</v>
      </c>
      <c r="Q66" s="894"/>
      <c r="R66" s="894">
        <f t="shared" si="18"/>
        <v>70</v>
      </c>
      <c r="S66" s="894">
        <f t="shared" si="18"/>
        <v>19</v>
      </c>
      <c r="T66" s="894">
        <f t="shared" si="18"/>
        <v>98</v>
      </c>
      <c r="U66" s="894">
        <f t="shared" si="18"/>
        <v>1572</v>
      </c>
    </row>
    <row r="67" spans="1:24" s="26" customFormat="1" ht="15" customHeight="1" thickBot="1">
      <c r="A67" s="595" t="s">
        <v>290</v>
      </c>
      <c r="B67" s="891"/>
      <c r="C67" s="892"/>
      <c r="D67" s="892"/>
      <c r="E67" s="892"/>
      <c r="F67" s="997"/>
      <c r="G67" s="892"/>
      <c r="H67" s="892"/>
      <c r="I67" s="892"/>
      <c r="J67" s="892"/>
      <c r="K67" s="892"/>
      <c r="L67" s="997"/>
      <c r="M67" s="892"/>
      <c r="N67" s="1022"/>
      <c r="O67" s="1022"/>
      <c r="P67" s="1022"/>
      <c r="Q67" s="1022"/>
      <c r="R67" s="1045"/>
      <c r="S67" s="1045"/>
      <c r="T67" s="1045"/>
      <c r="U67" s="729"/>
      <c r="W67" s="105"/>
      <c r="X67" s="25"/>
    </row>
    <row r="68" spans="1:24" s="26" customFormat="1" ht="15" customHeight="1" thickBot="1">
      <c r="A68" s="1046" t="s">
        <v>245</v>
      </c>
      <c r="B68" s="1047">
        <v>35</v>
      </c>
      <c r="C68" s="1048"/>
      <c r="D68" s="1048"/>
      <c r="E68" s="1048"/>
      <c r="F68" s="1049"/>
      <c r="G68" s="894">
        <f>SUM(B68:F68)</f>
        <v>35</v>
      </c>
      <c r="H68" s="1050">
        <v>35</v>
      </c>
      <c r="I68" s="1051"/>
      <c r="J68" s="1051"/>
      <c r="K68" s="1051"/>
      <c r="L68" s="1052"/>
      <c r="M68" s="1053">
        <f>SUM(H68:L68)</f>
        <v>35</v>
      </c>
      <c r="N68" s="1054">
        <v>35</v>
      </c>
      <c r="O68" s="1055"/>
      <c r="P68" s="1051"/>
      <c r="Q68" s="1051"/>
      <c r="R68" s="1052"/>
      <c r="S68" s="1056"/>
      <c r="T68" s="1057"/>
      <c r="U68" s="1058">
        <f>SUM(N68:T68)</f>
        <v>35</v>
      </c>
      <c r="W68" s="105"/>
      <c r="X68" s="25"/>
    </row>
    <row r="69" spans="1:21" ht="15" customHeight="1" thickBot="1">
      <c r="A69" s="678" t="s">
        <v>192</v>
      </c>
      <c r="B69" s="894">
        <f>SUM(B68)</f>
        <v>35</v>
      </c>
      <c r="C69" s="894"/>
      <c r="D69" s="894"/>
      <c r="E69" s="894"/>
      <c r="F69" s="1059"/>
      <c r="G69" s="894">
        <f>SUM(B69:F69)</f>
        <v>35</v>
      </c>
      <c r="H69" s="908">
        <f>SUM(H68)</f>
        <v>35</v>
      </c>
      <c r="I69" s="908"/>
      <c r="J69" s="908"/>
      <c r="K69" s="908"/>
      <c r="L69" s="1060"/>
      <c r="M69" s="1053">
        <f>SUM(H69:L69)</f>
        <v>35</v>
      </c>
      <c r="N69" s="908">
        <f>SUM(N68)</f>
        <v>35</v>
      </c>
      <c r="O69" s="908"/>
      <c r="P69" s="908"/>
      <c r="Q69" s="908"/>
      <c r="R69" s="1061"/>
      <c r="S69" s="1061"/>
      <c r="T69" s="1062"/>
      <c r="U69" s="1058">
        <f>SUM(N69:T69)</f>
        <v>35</v>
      </c>
    </row>
    <row r="70" spans="1:24" s="26" customFormat="1" ht="15" customHeight="1" thickBot="1">
      <c r="A70" s="678" t="s">
        <v>434</v>
      </c>
      <c r="B70" s="891">
        <f>B9+B21+B31+B46+B66+B69</f>
        <v>2993</v>
      </c>
      <c r="C70" s="891">
        <f aca="true" t="shared" si="19" ref="C70:U70">C9+C21+C31+C46+C66+C69</f>
        <v>88</v>
      </c>
      <c r="D70" s="891">
        <f t="shared" si="19"/>
        <v>87</v>
      </c>
      <c r="E70" s="891">
        <f>E21+E46</f>
        <v>5</v>
      </c>
      <c r="F70" s="891">
        <f t="shared" si="19"/>
        <v>357</v>
      </c>
      <c r="G70" s="891">
        <f t="shared" si="19"/>
        <v>3530</v>
      </c>
      <c r="H70" s="891">
        <f t="shared" si="19"/>
        <v>2985</v>
      </c>
      <c r="I70" s="891">
        <f t="shared" si="19"/>
        <v>73</v>
      </c>
      <c r="J70" s="891">
        <f t="shared" si="19"/>
        <v>87</v>
      </c>
      <c r="K70" s="891">
        <f t="shared" si="19"/>
        <v>5</v>
      </c>
      <c r="L70" s="891">
        <f t="shared" si="19"/>
        <v>264</v>
      </c>
      <c r="M70" s="891">
        <f t="shared" si="19"/>
        <v>3414</v>
      </c>
      <c r="N70" s="891">
        <f t="shared" si="19"/>
        <v>2950</v>
      </c>
      <c r="O70" s="891">
        <f t="shared" si="19"/>
        <v>73</v>
      </c>
      <c r="P70" s="891">
        <f t="shared" si="19"/>
        <v>84</v>
      </c>
      <c r="Q70" s="891">
        <f t="shared" si="19"/>
        <v>4</v>
      </c>
      <c r="R70" s="891">
        <f t="shared" si="19"/>
        <v>166</v>
      </c>
      <c r="S70" s="891">
        <f t="shared" si="19"/>
        <v>31</v>
      </c>
      <c r="T70" s="891">
        <f t="shared" si="19"/>
        <v>110</v>
      </c>
      <c r="U70" s="908">
        <f t="shared" si="19"/>
        <v>3418</v>
      </c>
      <c r="W70" s="105"/>
      <c r="X70" s="25"/>
    </row>
    <row r="71" spans="1:21" ht="15" customHeight="1">
      <c r="A71" s="1891" t="s">
        <v>1009</v>
      </c>
      <c r="B71" s="1891"/>
      <c r="C71" s="1891"/>
      <c r="D71" s="1891"/>
      <c r="E71" s="1891"/>
      <c r="F71" s="1891"/>
      <c r="G71" s="1891"/>
      <c r="H71" s="1891"/>
      <c r="I71" s="1891"/>
      <c r="J71" s="1891"/>
      <c r="K71" s="1891"/>
      <c r="L71" s="1891"/>
      <c r="M71" s="1891"/>
      <c r="N71" s="1891"/>
      <c r="O71" s="1891"/>
      <c r="P71" s="1891"/>
      <c r="Q71" s="1891"/>
      <c r="R71" s="1891"/>
      <c r="S71" s="1891"/>
      <c r="T71" s="905"/>
      <c r="U71" s="903"/>
    </row>
    <row r="72" spans="1:21" ht="15" customHeight="1">
      <c r="A72" s="1892" t="s">
        <v>1008</v>
      </c>
      <c r="B72" s="1892"/>
      <c r="C72" s="1892"/>
      <c r="D72" s="1892"/>
      <c r="E72" s="1892"/>
      <c r="F72" s="1892"/>
      <c r="G72" s="1892"/>
      <c r="H72" s="1892"/>
      <c r="I72" s="1892"/>
      <c r="J72" s="1892"/>
      <c r="K72" s="1892"/>
      <c r="L72" s="1892"/>
      <c r="M72" s="1892"/>
      <c r="N72" s="1892"/>
      <c r="O72" s="1892"/>
      <c r="P72" s="1892"/>
      <c r="Q72" s="1892"/>
      <c r="R72" s="1892"/>
      <c r="S72" s="1892"/>
      <c r="T72" s="896"/>
      <c r="U72" s="903"/>
    </row>
    <row r="73" spans="1:21" ht="15" customHeight="1">
      <c r="A73" s="1893" t="s">
        <v>1007</v>
      </c>
      <c r="B73" s="1893"/>
      <c r="C73" s="1893"/>
      <c r="D73" s="1893"/>
      <c r="E73" s="1893"/>
      <c r="F73" s="1893"/>
      <c r="G73" s="1042"/>
      <c r="H73" s="898"/>
      <c r="I73" s="898"/>
      <c r="J73" s="898"/>
      <c r="K73" s="897"/>
      <c r="L73" s="897"/>
      <c r="M73" s="1042"/>
      <c r="N73" s="898"/>
      <c r="O73" s="898"/>
      <c r="P73" s="897"/>
      <c r="Q73" s="898"/>
      <c r="R73" s="898"/>
      <c r="S73" s="898"/>
      <c r="T73" s="898"/>
      <c r="U73" s="1042"/>
    </row>
    <row r="74" spans="1:24" s="26" customFormat="1" ht="15" customHeight="1">
      <c r="A74" s="1713" t="s">
        <v>1006</v>
      </c>
      <c r="B74" s="898"/>
      <c r="C74" s="898"/>
      <c r="D74" s="898"/>
      <c r="E74" s="898"/>
      <c r="F74" s="898"/>
      <c r="G74" s="1042"/>
      <c r="H74" s="898"/>
      <c r="I74" s="898"/>
      <c r="J74" s="898"/>
      <c r="K74" s="897"/>
      <c r="L74" s="897"/>
      <c r="M74" s="1042"/>
      <c r="N74" s="898"/>
      <c r="O74" s="898"/>
      <c r="P74" s="897"/>
      <c r="Q74" s="898"/>
      <c r="R74" s="898"/>
      <c r="S74" s="898"/>
      <c r="T74" s="898"/>
      <c r="U74" s="1042"/>
      <c r="W74" s="25"/>
      <c r="X74" s="25"/>
    </row>
    <row r="75" spans="1:21" ht="15" customHeight="1">
      <c r="A75" s="1713" t="s">
        <v>1010</v>
      </c>
      <c r="B75" s="898"/>
      <c r="C75" s="898"/>
      <c r="D75" s="898"/>
      <c r="E75" s="898"/>
      <c r="F75" s="898"/>
      <c r="G75" s="1042"/>
      <c r="H75" s="898"/>
      <c r="I75" s="898"/>
      <c r="J75" s="898"/>
      <c r="K75" s="897"/>
      <c r="L75" s="897"/>
      <c r="M75" s="1042"/>
      <c r="N75" s="898"/>
      <c r="O75" s="898"/>
      <c r="P75" s="897"/>
      <c r="Q75" s="898"/>
      <c r="R75" s="898"/>
      <c r="S75" s="898"/>
      <c r="T75" s="1043"/>
      <c r="U75" s="489"/>
    </row>
  </sheetData>
  <sheetProtection/>
  <mergeCells count="25">
    <mergeCell ref="A1:A4"/>
    <mergeCell ref="B1:G1"/>
    <mergeCell ref="H1:M1"/>
    <mergeCell ref="N1:S1"/>
    <mergeCell ref="B2:E2"/>
    <mergeCell ref="F2:F4"/>
    <mergeCell ref="G2:G4"/>
    <mergeCell ref="B3:B4"/>
    <mergeCell ref="H2:K2"/>
    <mergeCell ref="H3:H4"/>
    <mergeCell ref="M2:M4"/>
    <mergeCell ref="L2:L4"/>
    <mergeCell ref="N2:Q2"/>
    <mergeCell ref="U2:U4"/>
    <mergeCell ref="N3:N4"/>
    <mergeCell ref="S3:S4"/>
    <mergeCell ref="R3:R4"/>
    <mergeCell ref="T3:T4"/>
    <mergeCell ref="R2:T2"/>
    <mergeCell ref="A47:S47"/>
    <mergeCell ref="A48:S48"/>
    <mergeCell ref="A73:F73"/>
    <mergeCell ref="A71:S71"/>
    <mergeCell ref="A72:S72"/>
    <mergeCell ref="A49:F49"/>
  </mergeCells>
  <printOptions horizontalCentered="1"/>
  <pageMargins left="0.3937007874015748" right="0.3937007874015748" top="0.5905511811023623" bottom="0.1968503937007874" header="0.11811023622047245" footer="0.15748031496062992"/>
  <pageSetup horizontalDpi="600" verticalDpi="600" orientation="landscape" paperSize="9" scale="61" r:id="rId1"/>
  <headerFooter alignWithMargins="0">
    <oddHeader>&amp;C&amp;"Times New Roman,Kalın"&amp;12 2012 YILINDA ÖNLİSANS VE LİSANS PROGRAMLARINA KAYIT YAPTIRAN ÖĞRENCİLER
</oddHeader>
  </headerFooter>
  <rowBreaks count="1" manualBreakCount="1">
    <brk id="51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Z61"/>
  <sheetViews>
    <sheetView view="pageLayout" workbookViewId="0" topLeftCell="A28">
      <selection activeCell="A46" sqref="A46"/>
    </sheetView>
  </sheetViews>
  <sheetFormatPr defaultColWidth="9.140625" defaultRowHeight="12.75"/>
  <cols>
    <col min="1" max="1" width="42.28125" style="4" bestFit="1" customWidth="1"/>
    <col min="2" max="2" width="16.140625" style="4" bestFit="1" customWidth="1"/>
    <col min="3" max="3" width="17.00390625" style="4" bestFit="1" customWidth="1"/>
    <col min="4" max="4" width="15.57421875" style="4" bestFit="1" customWidth="1"/>
    <col min="5" max="5" width="16.140625" style="4" bestFit="1" customWidth="1"/>
    <col min="6" max="6" width="17.00390625" style="4" bestFit="1" customWidth="1"/>
    <col min="7" max="7" width="16.140625" style="4" bestFit="1" customWidth="1"/>
    <col min="8" max="8" width="17.00390625" style="4" bestFit="1" customWidth="1"/>
    <col min="9" max="9" width="15.57421875" style="3" bestFit="1" customWidth="1"/>
    <col min="10" max="10" width="14.7109375" style="4" customWidth="1"/>
    <col min="11" max="11" width="4.140625" style="4" customWidth="1"/>
    <col min="12" max="13" width="4.421875" style="4" customWidth="1"/>
    <col min="14" max="15" width="4.28125" style="4" customWidth="1"/>
    <col min="16" max="18" width="9.140625" style="4" customWidth="1"/>
    <col min="19" max="19" width="32.28125" style="4" customWidth="1"/>
    <col min="20" max="16384" width="9.140625" style="4" customWidth="1"/>
  </cols>
  <sheetData>
    <row r="1" spans="1:26" ht="15" customHeight="1" thickBot="1">
      <c r="A1" s="1108"/>
      <c r="B1" s="1918" t="s">
        <v>195</v>
      </c>
      <c r="C1" s="1919"/>
      <c r="D1" s="1920"/>
      <c r="E1" s="1921" t="s">
        <v>383</v>
      </c>
      <c r="F1" s="1922"/>
      <c r="G1" s="1923" t="s">
        <v>508</v>
      </c>
      <c r="H1" s="1924"/>
      <c r="I1" s="1925"/>
      <c r="J1" s="1065" t="s">
        <v>276</v>
      </c>
      <c r="S1" s="286"/>
      <c r="T1" s="287"/>
      <c r="U1" s="288"/>
      <c r="V1" s="288"/>
      <c r="W1" s="288"/>
      <c r="X1" s="288"/>
      <c r="Y1" s="288"/>
      <c r="Z1" s="288"/>
    </row>
    <row r="2" spans="1:26" ht="19.5" customHeight="1" thickBot="1">
      <c r="A2" s="907"/>
      <c r="B2" s="1066" t="s">
        <v>174</v>
      </c>
      <c r="C2" s="1067" t="s">
        <v>175</v>
      </c>
      <c r="D2" s="1068" t="s">
        <v>178</v>
      </c>
      <c r="E2" s="1063" t="s">
        <v>174</v>
      </c>
      <c r="F2" s="1069" t="s">
        <v>175</v>
      </c>
      <c r="G2" s="1070" t="s">
        <v>174</v>
      </c>
      <c r="H2" s="1067" t="s">
        <v>175</v>
      </c>
      <c r="I2" s="1071" t="s">
        <v>178</v>
      </c>
      <c r="J2" s="607" t="s">
        <v>82</v>
      </c>
      <c r="S2" s="289"/>
      <c r="T2" s="290"/>
      <c r="U2" s="290"/>
      <c r="V2" s="290"/>
      <c r="W2" s="290"/>
      <c r="X2" s="290"/>
      <c r="Y2" s="290"/>
      <c r="Z2" s="290"/>
    </row>
    <row r="3" spans="1:26" ht="15" customHeight="1" thickBot="1">
      <c r="A3" s="1072" t="s">
        <v>371</v>
      </c>
      <c r="B3" s="1064"/>
      <c r="C3" s="1102"/>
      <c r="D3" s="1102"/>
      <c r="E3" s="1102"/>
      <c r="F3" s="1102"/>
      <c r="G3" s="1102"/>
      <c r="H3" s="1102"/>
      <c r="I3" s="1102"/>
      <c r="J3" s="485"/>
      <c r="S3" s="289"/>
      <c r="T3" s="290"/>
      <c r="U3" s="290"/>
      <c r="V3" s="290"/>
      <c r="W3" s="290"/>
      <c r="X3" s="290"/>
      <c r="Y3" s="290"/>
      <c r="Z3" s="290"/>
    </row>
    <row r="4" spans="1:26" ht="15" customHeight="1">
      <c r="A4" s="755" t="s">
        <v>201</v>
      </c>
      <c r="B4" s="1073">
        <v>4</v>
      </c>
      <c r="C4" s="1074">
        <v>4</v>
      </c>
      <c r="D4" s="1074">
        <v>1</v>
      </c>
      <c r="E4" s="1074"/>
      <c r="F4" s="1074">
        <v>2</v>
      </c>
      <c r="G4" s="1074"/>
      <c r="H4" s="1074">
        <v>2</v>
      </c>
      <c r="I4" s="1074"/>
      <c r="J4" s="1075">
        <v>2</v>
      </c>
      <c r="S4" s="289"/>
      <c r="T4" s="290"/>
      <c r="U4" s="290"/>
      <c r="V4" s="290"/>
      <c r="W4" s="290"/>
      <c r="X4" s="290"/>
      <c r="Y4" s="290"/>
      <c r="Z4" s="290"/>
    </row>
    <row r="5" spans="1:26" ht="15" customHeight="1">
      <c r="A5" s="757" t="s">
        <v>197</v>
      </c>
      <c r="B5" s="1076">
        <v>6</v>
      </c>
      <c r="C5" s="1077">
        <v>3</v>
      </c>
      <c r="D5" s="1077">
        <v>6</v>
      </c>
      <c r="E5" s="1077">
        <v>4</v>
      </c>
      <c r="F5" s="1077">
        <v>5</v>
      </c>
      <c r="G5" s="1077">
        <v>3</v>
      </c>
      <c r="H5" s="1077"/>
      <c r="I5" s="1077">
        <v>1</v>
      </c>
      <c r="J5" s="1078">
        <v>3</v>
      </c>
      <c r="S5" s="289"/>
      <c r="T5" s="290"/>
      <c r="U5" s="290"/>
      <c r="V5" s="290"/>
      <c r="W5" s="290"/>
      <c r="X5" s="290"/>
      <c r="Y5" s="290"/>
      <c r="Z5" s="290"/>
    </row>
    <row r="6" spans="1:26" ht="15" customHeight="1" thickBot="1">
      <c r="A6" s="1079" t="s">
        <v>200</v>
      </c>
      <c r="B6" s="1076">
        <v>4</v>
      </c>
      <c r="C6" s="1077">
        <v>1</v>
      </c>
      <c r="D6" s="1077">
        <v>1</v>
      </c>
      <c r="E6" s="1077"/>
      <c r="F6" s="1077"/>
      <c r="G6" s="1077"/>
      <c r="H6" s="1077"/>
      <c r="I6" s="1077"/>
      <c r="J6" s="1080"/>
      <c r="S6" s="289"/>
      <c r="T6" s="290"/>
      <c r="U6" s="290"/>
      <c r="V6" s="290"/>
      <c r="W6" s="290"/>
      <c r="X6" s="290"/>
      <c r="Y6" s="290"/>
      <c r="Z6" s="290"/>
    </row>
    <row r="7" spans="1:26" s="5" customFormat="1" ht="15" customHeight="1" thickBot="1">
      <c r="A7" s="246" t="s">
        <v>192</v>
      </c>
      <c r="B7" s="1081">
        <f>SUM(B4:B6)</f>
        <v>14</v>
      </c>
      <c r="C7" s="1081">
        <f aca="true" t="shared" si="0" ref="C7:J7">SUM(C4:C6)</f>
        <v>8</v>
      </c>
      <c r="D7" s="1081">
        <f t="shared" si="0"/>
        <v>8</v>
      </c>
      <c r="E7" s="1081">
        <f t="shared" si="0"/>
        <v>4</v>
      </c>
      <c r="F7" s="1081">
        <f t="shared" si="0"/>
        <v>7</v>
      </c>
      <c r="G7" s="1081">
        <f t="shared" si="0"/>
        <v>3</v>
      </c>
      <c r="H7" s="1081">
        <f t="shared" si="0"/>
        <v>2</v>
      </c>
      <c r="I7" s="1081">
        <f t="shared" si="0"/>
        <v>1</v>
      </c>
      <c r="J7" s="1081">
        <f t="shared" si="0"/>
        <v>5</v>
      </c>
      <c r="S7" s="289"/>
      <c r="T7" s="290"/>
      <c r="U7" s="290"/>
      <c r="V7" s="290"/>
      <c r="W7" s="290"/>
      <c r="X7" s="290"/>
      <c r="Y7" s="290"/>
      <c r="Z7" s="290"/>
    </row>
    <row r="8" spans="1:26" s="5" customFormat="1" ht="15" customHeight="1" thickBot="1">
      <c r="A8" s="1072" t="s">
        <v>616</v>
      </c>
      <c r="B8" s="1082"/>
      <c r="C8" s="1083"/>
      <c r="D8" s="1083"/>
      <c r="E8" s="1083"/>
      <c r="F8" s="1083"/>
      <c r="G8" s="1083"/>
      <c r="H8" s="1083"/>
      <c r="I8" s="1083"/>
      <c r="J8" s="1084"/>
      <c r="S8" s="289"/>
      <c r="T8" s="290"/>
      <c r="U8" s="290"/>
      <c r="V8" s="290"/>
      <c r="W8" s="290"/>
      <c r="X8" s="290"/>
      <c r="Y8" s="290"/>
      <c r="Z8" s="290"/>
    </row>
    <row r="9" spans="1:26" ht="15" customHeight="1">
      <c r="A9" s="755" t="s">
        <v>202</v>
      </c>
      <c r="B9" s="1073">
        <v>4</v>
      </c>
      <c r="C9" s="1074">
        <v>1</v>
      </c>
      <c r="D9" s="1074">
        <v>1</v>
      </c>
      <c r="E9" s="1074">
        <v>1</v>
      </c>
      <c r="F9" s="1074"/>
      <c r="G9" s="1074"/>
      <c r="H9" s="1074"/>
      <c r="I9" s="1074"/>
      <c r="J9" s="1075"/>
      <c r="S9" s="289"/>
      <c r="T9" s="290"/>
      <c r="U9" s="290"/>
      <c r="V9" s="290"/>
      <c r="W9" s="290"/>
      <c r="X9" s="290"/>
      <c r="Y9" s="290"/>
      <c r="Z9" s="290"/>
    </row>
    <row r="10" spans="1:26" ht="15" customHeight="1">
      <c r="A10" s="757" t="s">
        <v>207</v>
      </c>
      <c r="B10" s="1076">
        <v>4</v>
      </c>
      <c r="C10" s="1077">
        <v>2</v>
      </c>
      <c r="D10" s="1077">
        <v>3</v>
      </c>
      <c r="E10" s="1085"/>
      <c r="F10" s="1085"/>
      <c r="G10" s="1085"/>
      <c r="H10" s="1085"/>
      <c r="I10" s="1085"/>
      <c r="J10" s="1086"/>
      <c r="S10" s="289"/>
      <c r="T10" s="290"/>
      <c r="U10" s="290"/>
      <c r="V10" s="290"/>
      <c r="W10" s="290"/>
      <c r="X10" s="290"/>
      <c r="Y10" s="290"/>
      <c r="Z10" s="290"/>
    </row>
    <row r="11" spans="1:26" ht="15" customHeight="1">
      <c r="A11" s="757" t="s">
        <v>209</v>
      </c>
      <c r="B11" s="1076">
        <v>6</v>
      </c>
      <c r="C11" s="1077">
        <v>8</v>
      </c>
      <c r="D11" s="1077">
        <v>4</v>
      </c>
      <c r="E11" s="1077">
        <v>3</v>
      </c>
      <c r="F11" s="1077">
        <v>1</v>
      </c>
      <c r="G11" s="1077">
        <v>1</v>
      </c>
      <c r="H11" s="1077">
        <v>1</v>
      </c>
      <c r="I11" s="1077"/>
      <c r="J11" s="1078">
        <v>2</v>
      </c>
      <c r="S11" s="289"/>
      <c r="T11" s="290"/>
      <c r="U11" s="290"/>
      <c r="V11" s="290"/>
      <c r="W11" s="290"/>
      <c r="X11" s="290"/>
      <c r="Y11" s="290"/>
      <c r="Z11" s="290"/>
    </row>
    <row r="12" spans="1:26" ht="15" customHeight="1">
      <c r="A12" s="757" t="s">
        <v>212</v>
      </c>
      <c r="B12" s="1076">
        <v>4</v>
      </c>
      <c r="C12" s="1077">
        <v>2</v>
      </c>
      <c r="D12" s="1077"/>
      <c r="E12" s="1085"/>
      <c r="F12" s="1085"/>
      <c r="G12" s="1085"/>
      <c r="H12" s="1085"/>
      <c r="I12" s="1085"/>
      <c r="J12" s="1086"/>
      <c r="S12" s="289"/>
      <c r="T12" s="290"/>
      <c r="U12" s="290"/>
      <c r="V12" s="290"/>
      <c r="W12" s="290"/>
      <c r="X12" s="290"/>
      <c r="Y12" s="290"/>
      <c r="Z12" s="290"/>
    </row>
    <row r="13" spans="1:26" ht="15" customHeight="1">
      <c r="A13" s="757" t="s">
        <v>203</v>
      </c>
      <c r="B13" s="1076">
        <v>6</v>
      </c>
      <c r="C13" s="1077">
        <v>4</v>
      </c>
      <c r="D13" s="1077">
        <v>5</v>
      </c>
      <c r="E13" s="1077"/>
      <c r="F13" s="1077">
        <v>1</v>
      </c>
      <c r="G13" s="1085"/>
      <c r="H13" s="1085"/>
      <c r="I13" s="1085"/>
      <c r="J13" s="1086"/>
      <c r="S13" s="289"/>
      <c r="T13" s="290"/>
      <c r="U13" s="290"/>
      <c r="V13" s="290"/>
      <c r="W13" s="290"/>
      <c r="X13" s="290"/>
      <c r="Y13" s="290"/>
      <c r="Z13" s="290"/>
    </row>
    <row r="14" spans="1:26" ht="15" customHeight="1">
      <c r="A14" s="757" t="s">
        <v>206</v>
      </c>
      <c r="B14" s="1076">
        <v>6</v>
      </c>
      <c r="C14" s="1077">
        <v>7</v>
      </c>
      <c r="D14" s="1077">
        <v>2</v>
      </c>
      <c r="E14" s="1085"/>
      <c r="F14" s="1085"/>
      <c r="G14" s="1085"/>
      <c r="H14" s="1085"/>
      <c r="I14" s="1085"/>
      <c r="J14" s="1086"/>
      <c r="S14" s="289"/>
      <c r="T14" s="290"/>
      <c r="U14" s="290"/>
      <c r="V14" s="290"/>
      <c r="W14" s="290"/>
      <c r="X14" s="290"/>
      <c r="Y14" s="290"/>
      <c r="Z14" s="290"/>
    </row>
    <row r="15" spans="1:26" ht="15" customHeight="1">
      <c r="A15" s="757" t="s">
        <v>204</v>
      </c>
      <c r="B15" s="1076">
        <v>4</v>
      </c>
      <c r="C15" s="1077">
        <v>1</v>
      </c>
      <c r="D15" s="1077">
        <v>1</v>
      </c>
      <c r="E15" s="1085"/>
      <c r="F15" s="1085"/>
      <c r="G15" s="1085"/>
      <c r="H15" s="1085"/>
      <c r="I15" s="1085"/>
      <c r="J15" s="1086"/>
      <c r="S15" s="291"/>
      <c r="T15" s="290"/>
      <c r="U15" s="290"/>
      <c r="V15" s="290"/>
      <c r="W15" s="290"/>
      <c r="X15" s="290"/>
      <c r="Y15" s="290"/>
      <c r="Z15" s="290"/>
    </row>
    <row r="16" spans="1:26" ht="15" customHeight="1">
      <c r="A16" s="757" t="s">
        <v>210</v>
      </c>
      <c r="B16" s="1076">
        <v>6</v>
      </c>
      <c r="C16" s="1077">
        <v>1</v>
      </c>
      <c r="D16" s="1077"/>
      <c r="E16" s="1077">
        <v>1</v>
      </c>
      <c r="F16" s="1077">
        <v>1</v>
      </c>
      <c r="G16" s="1087"/>
      <c r="H16" s="1085"/>
      <c r="I16" s="1085"/>
      <c r="J16" s="1086"/>
      <c r="S16" s="292"/>
      <c r="T16" s="287"/>
      <c r="U16" s="287"/>
      <c r="V16" s="287"/>
      <c r="W16" s="287"/>
      <c r="X16" s="287"/>
      <c r="Y16" s="287"/>
      <c r="Z16" s="287"/>
    </row>
    <row r="17" spans="1:10" ht="15" customHeight="1">
      <c r="A17" s="757" t="s">
        <v>211</v>
      </c>
      <c r="B17" s="1076">
        <v>6</v>
      </c>
      <c r="C17" s="1077">
        <v>1</v>
      </c>
      <c r="D17" s="1077">
        <v>1</v>
      </c>
      <c r="E17" s="1077">
        <v>2</v>
      </c>
      <c r="F17" s="1088"/>
      <c r="G17" s="1077">
        <v>1</v>
      </c>
      <c r="H17" s="1089"/>
      <c r="I17" s="1085"/>
      <c r="J17" s="1078">
        <v>1</v>
      </c>
    </row>
    <row r="18" spans="1:10" ht="15" customHeight="1" thickBot="1">
      <c r="A18" s="1079" t="s">
        <v>205</v>
      </c>
      <c r="B18" s="1090">
        <v>4</v>
      </c>
      <c r="C18" s="1091">
        <v>2</v>
      </c>
      <c r="D18" s="1091">
        <v>3</v>
      </c>
      <c r="E18" s="1092"/>
      <c r="F18" s="1092"/>
      <c r="G18" s="1092"/>
      <c r="H18" s="1092"/>
      <c r="I18" s="1092"/>
      <c r="J18" s="1093"/>
    </row>
    <row r="19" spans="1:10" s="5" customFormat="1" ht="15" customHeight="1" thickBot="1">
      <c r="A19" s="246" t="s">
        <v>192</v>
      </c>
      <c r="B19" s="1081">
        <f>SUM(B9:B18)</f>
        <v>50</v>
      </c>
      <c r="C19" s="1081">
        <f aca="true" t="shared" si="1" ref="C19:H19">SUM(C9:C18)</f>
        <v>29</v>
      </c>
      <c r="D19" s="1081">
        <f t="shared" si="1"/>
        <v>20</v>
      </c>
      <c r="E19" s="1081">
        <f t="shared" si="1"/>
        <v>7</v>
      </c>
      <c r="F19" s="1081">
        <f t="shared" si="1"/>
        <v>3</v>
      </c>
      <c r="G19" s="1081">
        <f t="shared" si="1"/>
        <v>2</v>
      </c>
      <c r="H19" s="1081">
        <f t="shared" si="1"/>
        <v>1</v>
      </c>
      <c r="I19" s="1081"/>
      <c r="J19" s="1084"/>
    </row>
    <row r="20" spans="1:10" s="5" customFormat="1" ht="15" customHeight="1" thickBot="1">
      <c r="A20" s="1072" t="s">
        <v>373</v>
      </c>
      <c r="B20" s="1082"/>
      <c r="C20" s="1083"/>
      <c r="D20" s="1083"/>
      <c r="E20" s="1083"/>
      <c r="F20" s="1083"/>
      <c r="G20" s="1083"/>
      <c r="H20" s="1083"/>
      <c r="I20" s="1083"/>
      <c r="J20" s="1084"/>
    </row>
    <row r="21" spans="1:10" ht="15" customHeight="1">
      <c r="A21" s="755" t="s">
        <v>214</v>
      </c>
      <c r="B21" s="1094">
        <v>8</v>
      </c>
      <c r="C21" s="1085">
        <v>2</v>
      </c>
      <c r="D21" s="1085"/>
      <c r="E21" s="1085">
        <v>2</v>
      </c>
      <c r="F21" s="1085">
        <v>1</v>
      </c>
      <c r="G21" s="1085">
        <v>2</v>
      </c>
      <c r="H21" s="1085"/>
      <c r="I21" s="1085"/>
      <c r="J21" s="1086">
        <v>2</v>
      </c>
    </row>
    <row r="22" spans="1:10" ht="15" customHeight="1">
      <c r="A22" s="757" t="s">
        <v>216</v>
      </c>
      <c r="B22" s="1076">
        <v>8</v>
      </c>
      <c r="C22" s="1095">
        <v>4</v>
      </c>
      <c r="D22" s="1095">
        <v>2</v>
      </c>
      <c r="E22" s="1077">
        <v>4</v>
      </c>
      <c r="F22" s="1095">
        <v>1</v>
      </c>
      <c r="G22" s="1095">
        <v>3</v>
      </c>
      <c r="H22" s="1085"/>
      <c r="I22" s="1085"/>
      <c r="J22" s="1078">
        <v>3</v>
      </c>
    </row>
    <row r="23" spans="1:10" ht="15" customHeight="1">
      <c r="A23" s="757" t="s">
        <v>213</v>
      </c>
      <c r="B23" s="1096">
        <v>6</v>
      </c>
      <c r="C23" s="1097">
        <v>6</v>
      </c>
      <c r="D23" s="1097"/>
      <c r="E23" s="1085">
        <v>2</v>
      </c>
      <c r="F23" s="1097"/>
      <c r="G23" s="1077">
        <v>1</v>
      </c>
      <c r="H23" s="1085"/>
      <c r="I23" s="1085"/>
      <c r="J23" s="1078">
        <v>1</v>
      </c>
    </row>
    <row r="24" spans="1:10" ht="15" customHeight="1" thickBot="1">
      <c r="A24" s="1079" t="s">
        <v>215</v>
      </c>
      <c r="B24" s="1076">
        <v>6</v>
      </c>
      <c r="C24" s="1085">
        <v>4</v>
      </c>
      <c r="D24" s="1085"/>
      <c r="E24" s="1085">
        <v>5</v>
      </c>
      <c r="F24" s="1085">
        <v>1</v>
      </c>
      <c r="G24" s="1085">
        <v>5</v>
      </c>
      <c r="H24" s="1098"/>
      <c r="I24" s="1097"/>
      <c r="J24" s="1080">
        <v>4</v>
      </c>
    </row>
    <row r="25" spans="1:10" s="5" customFormat="1" ht="15" customHeight="1" thickBot="1">
      <c r="A25" s="246" t="s">
        <v>192</v>
      </c>
      <c r="B25" s="1081">
        <f aca="true" t="shared" si="2" ref="B25:G25">SUM(B21:B24)</f>
        <v>28</v>
      </c>
      <c r="C25" s="1081">
        <f t="shared" si="2"/>
        <v>16</v>
      </c>
      <c r="D25" s="1081">
        <f t="shared" si="2"/>
        <v>2</v>
      </c>
      <c r="E25" s="1081">
        <f t="shared" si="2"/>
        <v>13</v>
      </c>
      <c r="F25" s="1081">
        <f t="shared" si="2"/>
        <v>3</v>
      </c>
      <c r="G25" s="1081">
        <f t="shared" si="2"/>
        <v>11</v>
      </c>
      <c r="H25" s="1081"/>
      <c r="I25" s="1081"/>
      <c r="J25" s="1081">
        <f>SUM(J21:J24)</f>
        <v>10</v>
      </c>
    </row>
    <row r="26" spans="1:10" s="5" customFormat="1" ht="15" customHeight="1" thickBot="1">
      <c r="A26" s="1072" t="s">
        <v>374</v>
      </c>
      <c r="B26" s="1082"/>
      <c r="C26" s="1083"/>
      <c r="D26" s="1083"/>
      <c r="E26" s="1083"/>
      <c r="F26" s="1083"/>
      <c r="G26" s="1083"/>
      <c r="H26" s="1083"/>
      <c r="I26" s="1083"/>
      <c r="J26" s="1084"/>
    </row>
    <row r="27" spans="1:10" s="5" customFormat="1" ht="16.5" customHeight="1">
      <c r="A27" s="1017" t="s">
        <v>582</v>
      </c>
      <c r="B27" s="1073"/>
      <c r="C27" s="1099"/>
      <c r="D27" s="1099"/>
      <c r="E27" s="1099"/>
      <c r="F27" s="1099"/>
      <c r="G27" s="1099"/>
      <c r="H27" s="1099"/>
      <c r="I27" s="1099"/>
      <c r="J27" s="1100"/>
    </row>
    <row r="28" spans="1:10" ht="16.5" customHeight="1">
      <c r="A28" s="1031" t="s">
        <v>22</v>
      </c>
      <c r="B28" s="1076">
        <v>6</v>
      </c>
      <c r="C28" s="1077">
        <v>4</v>
      </c>
      <c r="D28" s="1077"/>
      <c r="E28" s="1077"/>
      <c r="F28" s="1077"/>
      <c r="G28" s="1077"/>
      <c r="H28" s="1077"/>
      <c r="I28" s="1077"/>
      <c r="J28" s="1078"/>
    </row>
    <row r="29" spans="1:10" ht="16.5" customHeight="1">
      <c r="A29" s="1011" t="s">
        <v>164</v>
      </c>
      <c r="B29" s="1076"/>
      <c r="C29" s="1077"/>
      <c r="D29" s="1077"/>
      <c r="E29" s="1077"/>
      <c r="F29" s="1077"/>
      <c r="G29" s="1077"/>
      <c r="H29" s="1077"/>
      <c r="I29" s="1077"/>
      <c r="J29" s="1078"/>
    </row>
    <row r="30" spans="1:10" ht="16.5" customHeight="1">
      <c r="A30" s="1035" t="s">
        <v>955</v>
      </c>
      <c r="B30" s="1076">
        <v>4</v>
      </c>
      <c r="C30" s="1077"/>
      <c r="D30" s="1077"/>
      <c r="E30" s="1077"/>
      <c r="F30" s="1077"/>
      <c r="G30" s="1077"/>
      <c r="H30" s="1077"/>
      <c r="I30" s="1077"/>
      <c r="J30" s="1078"/>
    </row>
    <row r="31" spans="1:10" ht="16.5" customHeight="1">
      <c r="A31" s="1035" t="s">
        <v>956</v>
      </c>
      <c r="B31" s="1076">
        <v>4</v>
      </c>
      <c r="C31" s="1077"/>
      <c r="D31" s="1077"/>
      <c r="E31" s="1077"/>
      <c r="F31" s="1077"/>
      <c r="G31" s="1077"/>
      <c r="H31" s="1077"/>
      <c r="I31" s="1077"/>
      <c r="J31" s="1078"/>
    </row>
    <row r="32" spans="1:15" ht="16.5" customHeight="1">
      <c r="A32" s="1036" t="s">
        <v>313</v>
      </c>
      <c r="B32" s="1076"/>
      <c r="C32" s="1077"/>
      <c r="D32" s="1077"/>
      <c r="E32" s="1077"/>
      <c r="F32" s="1077"/>
      <c r="G32" s="1077"/>
      <c r="H32" s="1077"/>
      <c r="I32" s="1077"/>
      <c r="J32" s="1078"/>
      <c r="K32"/>
      <c r="L32"/>
      <c r="M32"/>
      <c r="N32"/>
      <c r="O32"/>
    </row>
    <row r="33" spans="1:10" ht="16.5" customHeight="1">
      <c r="A33" s="1035" t="s">
        <v>23</v>
      </c>
      <c r="B33" s="1076">
        <v>8</v>
      </c>
      <c r="C33" s="1077">
        <v>6</v>
      </c>
      <c r="D33" s="1077"/>
      <c r="E33" s="1077">
        <v>3</v>
      </c>
      <c r="F33" s="1077"/>
      <c r="G33" s="1077"/>
      <c r="H33" s="1077"/>
      <c r="I33" s="1077"/>
      <c r="J33" s="1078">
        <v>3</v>
      </c>
    </row>
    <row r="34" spans="1:10" ht="16.5" customHeight="1">
      <c r="A34" s="1037" t="s">
        <v>165</v>
      </c>
      <c r="B34" s="1076"/>
      <c r="C34" s="1077"/>
      <c r="D34" s="1077"/>
      <c r="E34" s="1077"/>
      <c r="F34" s="1077"/>
      <c r="G34" s="1077"/>
      <c r="H34" s="1077"/>
      <c r="I34" s="1077"/>
      <c r="J34" s="1078"/>
    </row>
    <row r="35" spans="1:10" ht="16.5" customHeight="1">
      <c r="A35" s="1036" t="s">
        <v>26</v>
      </c>
      <c r="B35" s="1076">
        <v>6</v>
      </c>
      <c r="C35" s="1077"/>
      <c r="D35" s="1077"/>
      <c r="E35" s="1077"/>
      <c r="F35" s="1077"/>
      <c r="G35" s="1077"/>
      <c r="H35" s="1077"/>
      <c r="I35" s="1077"/>
      <c r="J35" s="1078"/>
    </row>
    <row r="36" spans="1:10" ht="16.5" customHeight="1">
      <c r="A36" s="1038" t="s">
        <v>27</v>
      </c>
      <c r="B36" s="1076">
        <v>4</v>
      </c>
      <c r="C36" s="1077"/>
      <c r="D36" s="1077"/>
      <c r="E36" s="1077"/>
      <c r="F36" s="1077"/>
      <c r="G36" s="1077"/>
      <c r="H36" s="1077"/>
      <c r="I36" s="1077"/>
      <c r="J36" s="1078"/>
    </row>
    <row r="37" spans="1:10" ht="18" customHeight="1" thickBot="1">
      <c r="A37" s="1039" t="s">
        <v>1055</v>
      </c>
      <c r="B37" s="1090">
        <v>4</v>
      </c>
      <c r="C37" s="1091"/>
      <c r="D37" s="1091"/>
      <c r="E37" s="1091"/>
      <c r="F37" s="1091"/>
      <c r="G37" s="1091"/>
      <c r="H37" s="1091"/>
      <c r="I37" s="1091"/>
      <c r="J37" s="1080"/>
    </row>
    <row r="38" spans="1:10" ht="15" customHeight="1" thickBot="1">
      <c r="A38" s="246" t="s">
        <v>192</v>
      </c>
      <c r="B38" s="1081">
        <f>SUM(B27:B37)</f>
        <v>36</v>
      </c>
      <c r="C38" s="1081">
        <f>SUM(C27:C37)</f>
        <v>10</v>
      </c>
      <c r="D38" s="1081"/>
      <c r="E38" s="1081">
        <f>SUM(E27:E37)</f>
        <v>3</v>
      </c>
      <c r="F38" s="1081"/>
      <c r="G38" s="1081"/>
      <c r="H38" s="1081"/>
      <c r="I38" s="1081"/>
      <c r="J38" s="1081">
        <f>SUM(J27:J37)</f>
        <v>3</v>
      </c>
    </row>
    <row r="39" spans="1:10" ht="15" customHeight="1" thickBot="1">
      <c r="A39" s="1926" t="s">
        <v>929</v>
      </c>
      <c r="B39" s="1926"/>
      <c r="C39" s="1926"/>
      <c r="D39" s="1926"/>
      <c r="E39" s="1926"/>
      <c r="F39" s="1926"/>
      <c r="G39" s="1926"/>
      <c r="H39" s="1926"/>
      <c r="I39" s="1926"/>
      <c r="J39" s="1926"/>
    </row>
    <row r="40" spans="1:10" ht="15" customHeight="1" thickBot="1">
      <c r="A40" s="1108"/>
      <c r="B40" s="1918" t="s">
        <v>195</v>
      </c>
      <c r="C40" s="1919"/>
      <c r="D40" s="1920"/>
      <c r="E40" s="1921" t="s">
        <v>383</v>
      </c>
      <c r="F40" s="1922"/>
      <c r="G40" s="1923" t="s">
        <v>508</v>
      </c>
      <c r="H40" s="1924"/>
      <c r="I40" s="1925"/>
      <c r="J40" s="1065" t="s">
        <v>276</v>
      </c>
    </row>
    <row r="41" spans="1:10" ht="19.5" customHeight="1" thickBot="1">
      <c r="A41" s="907"/>
      <c r="B41" s="1063" t="s">
        <v>174</v>
      </c>
      <c r="C41" s="1101" t="s">
        <v>175</v>
      </c>
      <c r="D41" s="1069" t="s">
        <v>178</v>
      </c>
      <c r="E41" s="1063" t="s">
        <v>174</v>
      </c>
      <c r="F41" s="1069" t="s">
        <v>175</v>
      </c>
      <c r="G41" s="1063" t="s">
        <v>174</v>
      </c>
      <c r="H41" s="1101" t="s">
        <v>175</v>
      </c>
      <c r="I41" s="1069" t="s">
        <v>178</v>
      </c>
      <c r="J41" s="607" t="s">
        <v>82</v>
      </c>
    </row>
    <row r="42" spans="1:10" s="5" customFormat="1" ht="15" customHeight="1" thickBot="1">
      <c r="A42" s="1072" t="s">
        <v>315</v>
      </c>
      <c r="B42" s="1064"/>
      <c r="C42" s="1102"/>
      <c r="D42" s="1102"/>
      <c r="E42" s="1102"/>
      <c r="F42" s="1102"/>
      <c r="G42" s="1102"/>
      <c r="H42" s="1102"/>
      <c r="I42" s="1102"/>
      <c r="J42" s="485"/>
    </row>
    <row r="43" spans="1:10" ht="15" customHeight="1">
      <c r="A43" s="756" t="s">
        <v>223</v>
      </c>
      <c r="B43" s="1073">
        <v>6</v>
      </c>
      <c r="C43" s="1074"/>
      <c r="D43" s="1074"/>
      <c r="E43" s="1074">
        <v>4</v>
      </c>
      <c r="F43" s="1074">
        <v>4</v>
      </c>
      <c r="G43" s="1074">
        <v>3</v>
      </c>
      <c r="H43" s="1074">
        <v>2</v>
      </c>
      <c r="I43" s="1074"/>
      <c r="J43" s="1075">
        <v>5</v>
      </c>
    </row>
    <row r="44" spans="1:10" ht="15" customHeight="1">
      <c r="A44" s="757" t="s">
        <v>225</v>
      </c>
      <c r="B44" s="1076">
        <v>4</v>
      </c>
      <c r="C44" s="1077">
        <v>2</v>
      </c>
      <c r="D44" s="1077">
        <v>2</v>
      </c>
      <c r="E44" s="1077"/>
      <c r="F44" s="1077">
        <v>2</v>
      </c>
      <c r="G44" s="1077"/>
      <c r="H44" s="1077"/>
      <c r="I44" s="1077"/>
      <c r="J44" s="1078"/>
    </row>
    <row r="45" spans="1:10" ht="15" customHeight="1">
      <c r="A45" s="757" t="s">
        <v>289</v>
      </c>
      <c r="B45" s="1076">
        <v>8</v>
      </c>
      <c r="C45" s="1077"/>
      <c r="D45" s="1077"/>
      <c r="E45" s="1077">
        <v>12</v>
      </c>
      <c r="F45" s="1077">
        <v>12</v>
      </c>
      <c r="G45" s="1077">
        <v>6</v>
      </c>
      <c r="H45" s="1077">
        <v>7</v>
      </c>
      <c r="I45" s="1077"/>
      <c r="J45" s="1078">
        <v>12</v>
      </c>
    </row>
    <row r="46" spans="1:10" ht="15" customHeight="1">
      <c r="A46" s="757" t="s">
        <v>228</v>
      </c>
      <c r="B46" s="1076">
        <v>6</v>
      </c>
      <c r="C46" s="1077"/>
      <c r="D46" s="1077"/>
      <c r="E46" s="1077">
        <v>4</v>
      </c>
      <c r="F46" s="1077">
        <v>11</v>
      </c>
      <c r="G46" s="1077">
        <v>2</v>
      </c>
      <c r="H46" s="1077">
        <v>4</v>
      </c>
      <c r="I46" s="1077"/>
      <c r="J46" s="1078">
        <v>6</v>
      </c>
    </row>
    <row r="47" spans="1:10" ht="15" customHeight="1">
      <c r="A47" s="757" t="s">
        <v>226</v>
      </c>
      <c r="B47" s="1076">
        <v>6</v>
      </c>
      <c r="C47" s="1077">
        <v>2</v>
      </c>
      <c r="D47" s="1077">
        <v>2</v>
      </c>
      <c r="E47" s="1077"/>
      <c r="F47" s="1077">
        <v>3</v>
      </c>
      <c r="G47" s="1077"/>
      <c r="H47" s="1077">
        <v>2</v>
      </c>
      <c r="I47" s="1077"/>
      <c r="J47" s="1078">
        <v>2</v>
      </c>
    </row>
    <row r="48" spans="1:10" ht="15" customHeight="1">
      <c r="A48" s="757" t="s">
        <v>397</v>
      </c>
      <c r="B48" s="1076">
        <v>6</v>
      </c>
      <c r="C48" s="1077">
        <v>2</v>
      </c>
      <c r="D48" s="1077">
        <v>2</v>
      </c>
      <c r="E48" s="1085">
        <v>2</v>
      </c>
      <c r="F48" s="1077">
        <v>6</v>
      </c>
      <c r="G48" s="1077"/>
      <c r="H48" s="1077">
        <v>2</v>
      </c>
      <c r="I48" s="1077"/>
      <c r="J48" s="1078">
        <v>2</v>
      </c>
    </row>
    <row r="49" spans="1:10" ht="15" customHeight="1">
      <c r="A49" s="757" t="s">
        <v>222</v>
      </c>
      <c r="B49" s="1076">
        <v>8</v>
      </c>
      <c r="C49" s="1077">
        <v>1</v>
      </c>
      <c r="D49" s="1077">
        <v>1</v>
      </c>
      <c r="E49" s="1077">
        <v>2</v>
      </c>
      <c r="F49" s="1077">
        <v>12</v>
      </c>
      <c r="G49" s="1077">
        <v>1</v>
      </c>
      <c r="H49" s="1077">
        <v>6</v>
      </c>
      <c r="I49" s="1077"/>
      <c r="J49" s="1078">
        <v>6</v>
      </c>
    </row>
    <row r="50" spans="1:10" ht="15" customHeight="1">
      <c r="A50" s="757" t="s">
        <v>227</v>
      </c>
      <c r="B50" s="1076">
        <v>6</v>
      </c>
      <c r="C50" s="1077">
        <v>2</v>
      </c>
      <c r="D50" s="1077">
        <v>2</v>
      </c>
      <c r="E50" s="1077"/>
      <c r="F50" s="1077"/>
      <c r="G50" s="1077"/>
      <c r="H50" s="1077"/>
      <c r="I50" s="1077"/>
      <c r="J50" s="1078"/>
    </row>
    <row r="51" spans="1:10" ht="15" customHeight="1">
      <c r="A51" s="757" t="s">
        <v>224</v>
      </c>
      <c r="B51" s="1076">
        <v>6</v>
      </c>
      <c r="C51" s="1077">
        <v>7</v>
      </c>
      <c r="D51" s="1077">
        <v>7</v>
      </c>
      <c r="E51" s="1077"/>
      <c r="F51" s="1077">
        <v>9</v>
      </c>
      <c r="G51" s="1077"/>
      <c r="H51" s="1077">
        <v>4</v>
      </c>
      <c r="I51" s="1077"/>
      <c r="J51" s="1078">
        <v>4</v>
      </c>
    </row>
    <row r="52" spans="1:10" ht="15" customHeight="1">
      <c r="A52" s="757" t="s">
        <v>232</v>
      </c>
      <c r="B52" s="1076">
        <v>6</v>
      </c>
      <c r="C52" s="1077"/>
      <c r="D52" s="1077"/>
      <c r="E52" s="1077"/>
      <c r="F52" s="1077"/>
      <c r="G52" s="1077"/>
      <c r="H52" s="1077"/>
      <c r="I52" s="1077"/>
      <c r="J52" s="1078"/>
    </row>
    <row r="53" spans="1:10" ht="15" customHeight="1">
      <c r="A53" s="757" t="s">
        <v>230</v>
      </c>
      <c r="B53" s="1076">
        <v>8</v>
      </c>
      <c r="C53" s="1077"/>
      <c r="D53" s="1077"/>
      <c r="E53" s="1077">
        <v>5</v>
      </c>
      <c r="F53" s="1077">
        <v>19</v>
      </c>
      <c r="G53" s="1077">
        <v>3</v>
      </c>
      <c r="H53" s="1077">
        <v>9</v>
      </c>
      <c r="I53" s="1077"/>
      <c r="J53" s="1078">
        <v>12</v>
      </c>
    </row>
    <row r="54" spans="1:10" ht="15" customHeight="1">
      <c r="A54" s="757" t="s">
        <v>231</v>
      </c>
      <c r="B54" s="1076">
        <v>6</v>
      </c>
      <c r="C54" s="1077">
        <v>4</v>
      </c>
      <c r="D54" s="1077">
        <v>4</v>
      </c>
      <c r="E54" s="1077"/>
      <c r="F54" s="1077">
        <v>8</v>
      </c>
      <c r="G54" s="1077"/>
      <c r="H54" s="1077">
        <v>4</v>
      </c>
      <c r="I54" s="1077"/>
      <c r="J54" s="1078">
        <v>3</v>
      </c>
    </row>
    <row r="55" spans="1:10" ht="15" customHeight="1" thickBot="1">
      <c r="A55" s="1079" t="s">
        <v>302</v>
      </c>
      <c r="B55" s="1090">
        <v>4</v>
      </c>
      <c r="C55" s="1091">
        <v>2</v>
      </c>
      <c r="D55" s="1091">
        <v>2</v>
      </c>
      <c r="E55" s="1091"/>
      <c r="F55" s="1091"/>
      <c r="G55" s="1091"/>
      <c r="H55" s="1091"/>
      <c r="I55" s="1091"/>
      <c r="J55" s="1080"/>
    </row>
    <row r="56" spans="1:10" s="5" customFormat="1" ht="15" customHeight="1" thickBot="1">
      <c r="A56" s="246" t="s">
        <v>192</v>
      </c>
      <c r="B56" s="1103">
        <f>SUM(B43:B55)</f>
        <v>80</v>
      </c>
      <c r="C56" s="1103">
        <f aca="true" t="shared" si="3" ref="C56:J56">SUM(C43:C55)</f>
        <v>22</v>
      </c>
      <c r="D56" s="1103">
        <f t="shared" si="3"/>
        <v>22</v>
      </c>
      <c r="E56" s="1103">
        <f t="shared" si="3"/>
        <v>29</v>
      </c>
      <c r="F56" s="1103">
        <f t="shared" si="3"/>
        <v>86</v>
      </c>
      <c r="G56" s="1103">
        <f t="shared" si="3"/>
        <v>15</v>
      </c>
      <c r="H56" s="1103">
        <f t="shared" si="3"/>
        <v>40</v>
      </c>
      <c r="I56" s="1103"/>
      <c r="J56" s="1103">
        <f t="shared" si="3"/>
        <v>52</v>
      </c>
    </row>
    <row r="57" spans="1:10" s="5" customFormat="1" ht="15" customHeight="1" thickBot="1">
      <c r="A57" s="1104" t="s">
        <v>290</v>
      </c>
      <c r="B57" s="1105">
        <v>2</v>
      </c>
      <c r="C57" s="1106"/>
      <c r="D57" s="1106"/>
      <c r="E57" s="1106"/>
      <c r="F57" s="1106"/>
      <c r="G57" s="1106"/>
      <c r="H57" s="1106"/>
      <c r="I57" s="1106"/>
      <c r="J57" s="1109"/>
    </row>
    <row r="58" spans="1:10" s="5" customFormat="1" ht="15" customHeight="1" thickBot="1">
      <c r="A58" s="246" t="s">
        <v>192</v>
      </c>
      <c r="B58" s="1107">
        <f>SUM(B57)</f>
        <v>2</v>
      </c>
      <c r="C58" s="1107"/>
      <c r="D58" s="1107"/>
      <c r="E58" s="1107"/>
      <c r="F58" s="1107"/>
      <c r="G58" s="1107"/>
      <c r="H58" s="1107"/>
      <c r="I58" s="1107"/>
      <c r="J58" s="1107"/>
    </row>
    <row r="59" spans="1:10" ht="15" customHeight="1" thickBot="1">
      <c r="A59" s="1072" t="s">
        <v>434</v>
      </c>
      <c r="B59" s="1081">
        <f>B7+B19+B25+B38+B56+B58</f>
        <v>210</v>
      </c>
      <c r="C59" s="1081">
        <f aca="true" t="shared" si="4" ref="C59:J59">C7+C19+C25+C38+C56+C58</f>
        <v>85</v>
      </c>
      <c r="D59" s="1081">
        <f t="shared" si="4"/>
        <v>52</v>
      </c>
      <c r="E59" s="1081">
        <f t="shared" si="4"/>
        <v>56</v>
      </c>
      <c r="F59" s="1081">
        <f t="shared" si="4"/>
        <v>99</v>
      </c>
      <c r="G59" s="1081">
        <f t="shared" si="4"/>
        <v>31</v>
      </c>
      <c r="H59" s="1081">
        <f t="shared" si="4"/>
        <v>43</v>
      </c>
      <c r="I59" s="1081">
        <f t="shared" si="4"/>
        <v>1</v>
      </c>
      <c r="J59" s="1081">
        <f t="shared" si="4"/>
        <v>70</v>
      </c>
    </row>
    <row r="60" spans="1:10" ht="12.75" customHeight="1">
      <c r="A60" s="1917" t="s">
        <v>929</v>
      </c>
      <c r="B60" s="1917"/>
      <c r="C60" s="1917"/>
      <c r="D60" s="1917"/>
      <c r="E60" s="1917"/>
      <c r="F60" s="1917"/>
      <c r="G60" s="1917"/>
      <c r="H60" s="1917"/>
      <c r="I60" s="1917"/>
      <c r="J60" s="1917"/>
    </row>
    <row r="61" spans="1:10" ht="12.75">
      <c r="A61" s="1829"/>
      <c r="B61" s="1829"/>
      <c r="C61" s="1829"/>
      <c r="D61" s="1829"/>
      <c r="E61" s="1829"/>
      <c r="F61" s="1829"/>
      <c r="G61" s="1829"/>
      <c r="H61" s="1829"/>
      <c r="I61" s="1829"/>
      <c r="J61" s="1829"/>
    </row>
  </sheetData>
  <sheetProtection/>
  <mergeCells count="8">
    <mergeCell ref="A60:J61"/>
    <mergeCell ref="B1:D1"/>
    <mergeCell ref="E1:F1"/>
    <mergeCell ref="G1:I1"/>
    <mergeCell ref="B40:D40"/>
    <mergeCell ref="E40:F40"/>
    <mergeCell ref="G40:I40"/>
    <mergeCell ref="A39:J39"/>
  </mergeCells>
  <printOptions/>
  <pageMargins left="0.5905511811023623" right="0.5905511811023623" top="0.7874015748031497" bottom="0.7874015748031497" header="0.2362204724409449" footer="0.5118110236220472"/>
  <pageSetup horizontalDpi="600" verticalDpi="600" orientation="landscape" paperSize="9" scale="72" r:id="rId1"/>
  <headerFooter alignWithMargins="0">
    <oddHeader>&amp;C&amp;"Times New Roman,Kalın"&amp;12 YATAY GEÇİŞ BAŞVURULARI (2012-2013 EĞİTİM ÖĞRETİM YILI I. DÖNEMİ)</oddHeader>
  </headerFooter>
  <rowBreaks count="1" manualBreakCount="1">
    <brk id="39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L60"/>
  <sheetViews>
    <sheetView view="pageLayout" workbookViewId="0" topLeftCell="A1">
      <selection activeCell="D66" sqref="D66"/>
    </sheetView>
  </sheetViews>
  <sheetFormatPr defaultColWidth="9.140625" defaultRowHeight="12.75"/>
  <cols>
    <col min="1" max="1" width="48.421875" style="4" bestFit="1" customWidth="1"/>
    <col min="2" max="2" width="10.28125" style="4" hidden="1" customWidth="1"/>
    <col min="3" max="3" width="12.57421875" style="4" bestFit="1" customWidth="1"/>
    <col min="4" max="4" width="20.7109375" style="4" customWidth="1"/>
    <col min="5" max="6" width="12.7109375" style="4" customWidth="1"/>
    <col min="7" max="7" width="26.28125" style="4" bestFit="1" customWidth="1"/>
    <col min="8" max="16384" width="9.140625" style="4" customWidth="1"/>
  </cols>
  <sheetData>
    <row r="1" spans="1:7" s="7" customFormat="1" ht="15" customHeight="1">
      <c r="A1" s="1927"/>
      <c r="B1" s="1110"/>
      <c r="C1" s="723" t="s">
        <v>923</v>
      </c>
      <c r="D1" s="723" t="s">
        <v>587</v>
      </c>
      <c r="E1" s="723" t="s">
        <v>588</v>
      </c>
      <c r="F1" s="723" t="s">
        <v>589</v>
      </c>
      <c r="G1" s="723" t="s">
        <v>83</v>
      </c>
    </row>
    <row r="2" spans="1:7" s="7" customFormat="1" ht="15" customHeight="1" thickBot="1">
      <c r="A2" s="1928"/>
      <c r="B2" s="852" t="s">
        <v>276</v>
      </c>
      <c r="C2" s="849" t="s">
        <v>82</v>
      </c>
      <c r="D2" s="849" t="s">
        <v>277</v>
      </c>
      <c r="E2" s="849" t="s">
        <v>814</v>
      </c>
      <c r="F2" s="849" t="s">
        <v>814</v>
      </c>
      <c r="G2" s="849" t="s">
        <v>278</v>
      </c>
    </row>
    <row r="3" spans="1:7" s="7" customFormat="1" ht="15" customHeight="1" thickBot="1">
      <c r="A3" s="1111" t="s">
        <v>371</v>
      </c>
      <c r="B3" s="851"/>
      <c r="C3" s="489"/>
      <c r="D3" s="489"/>
      <c r="E3" s="489"/>
      <c r="F3" s="489"/>
      <c r="G3" s="852"/>
    </row>
    <row r="4" spans="1:7" ht="15" customHeight="1">
      <c r="A4" s="1112" t="s">
        <v>201</v>
      </c>
      <c r="B4" s="811">
        <v>41</v>
      </c>
      <c r="C4" s="808">
        <v>47</v>
      </c>
      <c r="D4" s="499">
        <v>7</v>
      </c>
      <c r="E4" s="416"/>
      <c r="F4" s="795"/>
      <c r="G4" s="1748">
        <f>SUM(D4:F4)</f>
        <v>7</v>
      </c>
    </row>
    <row r="5" spans="1:7" ht="15" customHeight="1">
      <c r="A5" s="1112" t="s">
        <v>197</v>
      </c>
      <c r="B5" s="811">
        <v>72</v>
      </c>
      <c r="C5" s="798">
        <v>77</v>
      </c>
      <c r="D5" s="502">
        <v>9</v>
      </c>
      <c r="E5" s="418"/>
      <c r="F5" s="576"/>
      <c r="G5" s="459">
        <f>SUM(D5:F5)</f>
        <v>9</v>
      </c>
    </row>
    <row r="6" spans="1:7" ht="15" customHeight="1" thickBot="1">
      <c r="A6" s="818" t="s">
        <v>200</v>
      </c>
      <c r="B6" s="1113">
        <v>52</v>
      </c>
      <c r="C6" s="821">
        <v>57</v>
      </c>
      <c r="D6" s="507">
        <v>4</v>
      </c>
      <c r="E6" s="420">
        <v>1</v>
      </c>
      <c r="F6" s="796"/>
      <c r="G6" s="1749">
        <f>SUM(D6:F6)</f>
        <v>5</v>
      </c>
    </row>
    <row r="7" spans="1:7" ht="15" customHeight="1" thickBot="1">
      <c r="A7" s="822" t="s">
        <v>192</v>
      </c>
      <c r="B7" s="827">
        <f>SUM(B4:B6)</f>
        <v>165</v>
      </c>
      <c r="C7" s="827">
        <f>SUM(C4:C6)</f>
        <v>181</v>
      </c>
      <c r="D7" s="827">
        <f>SUM(D4:D6)</f>
        <v>20</v>
      </c>
      <c r="E7" s="827">
        <f>SUM(E4:E6)</f>
        <v>1</v>
      </c>
      <c r="F7" s="827"/>
      <c r="G7" s="1750">
        <f>SUM(D7:F7)</f>
        <v>21</v>
      </c>
    </row>
    <row r="8" spans="1:7" ht="15" customHeight="1" thickBot="1">
      <c r="A8" s="822" t="s">
        <v>616</v>
      </c>
      <c r="B8" s="242"/>
      <c r="C8" s="826"/>
      <c r="D8" s="826"/>
      <c r="E8" s="826"/>
      <c r="F8" s="1114"/>
      <c r="G8" s="814"/>
    </row>
    <row r="9" spans="1:7" ht="15" customHeight="1">
      <c r="A9" s="1112" t="s">
        <v>202</v>
      </c>
      <c r="B9" s="810">
        <v>45</v>
      </c>
      <c r="C9" s="808">
        <v>51</v>
      </c>
      <c r="D9" s="499">
        <v>1</v>
      </c>
      <c r="E9" s="416"/>
      <c r="F9" s="795"/>
      <c r="G9" s="1818">
        <f>SUM(D9:F9)</f>
        <v>1</v>
      </c>
    </row>
    <row r="10" spans="1:7" ht="15" customHeight="1">
      <c r="A10" s="816" t="s">
        <v>207</v>
      </c>
      <c r="B10" s="811">
        <v>41</v>
      </c>
      <c r="C10" s="798">
        <v>43</v>
      </c>
      <c r="D10" s="502">
        <v>2</v>
      </c>
      <c r="E10" s="418"/>
      <c r="F10" s="576"/>
      <c r="G10" s="1819">
        <f aca="true" t="shared" si="0" ref="G10:G19">SUM(D10:F10)</f>
        <v>2</v>
      </c>
    </row>
    <row r="11" spans="1:7" ht="15" customHeight="1">
      <c r="A11" s="816" t="s">
        <v>209</v>
      </c>
      <c r="B11" s="811">
        <v>87</v>
      </c>
      <c r="C11" s="798">
        <v>96</v>
      </c>
      <c r="D11" s="502">
        <v>7</v>
      </c>
      <c r="E11" s="418"/>
      <c r="F11" s="576"/>
      <c r="G11" s="1819">
        <f t="shared" si="0"/>
        <v>7</v>
      </c>
    </row>
    <row r="12" spans="1:7" ht="15" customHeight="1">
      <c r="A12" s="816" t="s">
        <v>212</v>
      </c>
      <c r="B12" s="811">
        <v>47</v>
      </c>
      <c r="C12" s="798">
        <v>52</v>
      </c>
      <c r="D12" s="502"/>
      <c r="E12" s="418"/>
      <c r="F12" s="576">
        <v>1</v>
      </c>
      <c r="G12" s="1819">
        <f t="shared" si="0"/>
        <v>1</v>
      </c>
    </row>
    <row r="13" spans="1:7" ht="15" customHeight="1">
      <c r="A13" s="816" t="s">
        <v>203</v>
      </c>
      <c r="B13" s="811">
        <v>67</v>
      </c>
      <c r="C13" s="798">
        <v>70</v>
      </c>
      <c r="D13" s="502">
        <v>5</v>
      </c>
      <c r="E13" s="418"/>
      <c r="F13" s="576"/>
      <c r="G13" s="1819">
        <f t="shared" si="0"/>
        <v>5</v>
      </c>
    </row>
    <row r="14" spans="1:7" ht="15" customHeight="1">
      <c r="A14" s="816" t="s">
        <v>206</v>
      </c>
      <c r="B14" s="811">
        <v>75</v>
      </c>
      <c r="C14" s="798">
        <v>82</v>
      </c>
      <c r="D14" s="502">
        <v>2</v>
      </c>
      <c r="E14" s="418"/>
      <c r="F14" s="576"/>
      <c r="G14" s="1819">
        <f t="shared" si="0"/>
        <v>2</v>
      </c>
    </row>
    <row r="15" spans="1:7" ht="15" customHeight="1">
      <c r="A15" s="816" t="s">
        <v>204</v>
      </c>
      <c r="B15" s="811">
        <v>31</v>
      </c>
      <c r="C15" s="798">
        <v>36</v>
      </c>
      <c r="D15" s="502">
        <v>4</v>
      </c>
      <c r="E15" s="418">
        <v>2</v>
      </c>
      <c r="F15" s="576"/>
      <c r="G15" s="1819">
        <f t="shared" si="0"/>
        <v>6</v>
      </c>
    </row>
    <row r="16" spans="1:7" ht="15" customHeight="1">
      <c r="A16" s="816" t="s">
        <v>210</v>
      </c>
      <c r="B16" s="811">
        <v>62</v>
      </c>
      <c r="C16" s="798">
        <v>67</v>
      </c>
      <c r="D16" s="502">
        <v>2</v>
      </c>
      <c r="E16" s="418">
        <v>1</v>
      </c>
      <c r="F16" s="576"/>
      <c r="G16" s="1819">
        <f t="shared" si="0"/>
        <v>3</v>
      </c>
    </row>
    <row r="17" spans="1:7" ht="15" customHeight="1">
      <c r="A17" s="816" t="s">
        <v>211</v>
      </c>
      <c r="B17" s="811">
        <v>71</v>
      </c>
      <c r="C17" s="798">
        <v>75</v>
      </c>
      <c r="D17" s="502">
        <v>4</v>
      </c>
      <c r="E17" s="418">
        <v>1</v>
      </c>
      <c r="F17" s="576">
        <v>1</v>
      </c>
      <c r="G17" s="1819">
        <f t="shared" si="0"/>
        <v>6</v>
      </c>
    </row>
    <row r="18" spans="1:7" ht="15" customHeight="1" thickBot="1">
      <c r="A18" s="818" t="s">
        <v>205</v>
      </c>
      <c r="B18" s="1113">
        <v>39</v>
      </c>
      <c r="C18" s="821">
        <v>47</v>
      </c>
      <c r="D18" s="507"/>
      <c r="E18" s="420"/>
      <c r="F18" s="796"/>
      <c r="G18" s="1820"/>
    </row>
    <row r="19" spans="1:7" ht="15" customHeight="1" thickBot="1">
      <c r="A19" s="246" t="s">
        <v>192</v>
      </c>
      <c r="B19" s="827">
        <f>SUM(B9:B18)</f>
        <v>565</v>
      </c>
      <c r="C19" s="827">
        <f>SUM(C9:C18)</f>
        <v>619</v>
      </c>
      <c r="D19" s="827">
        <f>SUM(D9:D18)</f>
        <v>27</v>
      </c>
      <c r="E19" s="827">
        <f>SUM(E9:E18)</f>
        <v>4</v>
      </c>
      <c r="F19" s="827">
        <f>SUM(F9:F18)</f>
        <v>2</v>
      </c>
      <c r="G19" s="1750">
        <f t="shared" si="0"/>
        <v>33</v>
      </c>
    </row>
    <row r="20" spans="1:7" ht="15" customHeight="1" thickBot="1">
      <c r="A20" s="822" t="s">
        <v>373</v>
      </c>
      <c r="B20" s="242"/>
      <c r="C20" s="826"/>
      <c r="D20" s="826"/>
      <c r="E20" s="826"/>
      <c r="F20" s="1114"/>
      <c r="G20" s="814"/>
    </row>
    <row r="21" spans="1:7" ht="15" customHeight="1">
      <c r="A21" s="1115" t="s">
        <v>214</v>
      </c>
      <c r="B21" s="810">
        <v>107</v>
      </c>
      <c r="C21" s="808">
        <v>111</v>
      </c>
      <c r="D21" s="499">
        <v>3</v>
      </c>
      <c r="E21" s="416"/>
      <c r="F21" s="795"/>
      <c r="G21" s="1748">
        <f>SUM(D21:F21)</f>
        <v>3</v>
      </c>
    </row>
    <row r="22" spans="1:7" ht="15" customHeight="1">
      <c r="A22" s="816" t="s">
        <v>216</v>
      </c>
      <c r="B22" s="811">
        <v>108</v>
      </c>
      <c r="C22" s="798">
        <v>112</v>
      </c>
      <c r="D22" s="502">
        <v>11</v>
      </c>
      <c r="E22" s="418"/>
      <c r="F22" s="576">
        <v>1</v>
      </c>
      <c r="G22" s="459">
        <f aca="true" t="shared" si="1" ref="G22:G27">SUM(D22:F22)</f>
        <v>12</v>
      </c>
    </row>
    <row r="23" spans="1:7" ht="15" customHeight="1">
      <c r="A23" s="752" t="s">
        <v>540</v>
      </c>
      <c r="B23" s="811">
        <v>28</v>
      </c>
      <c r="C23" s="798">
        <v>30</v>
      </c>
      <c r="D23" s="502">
        <v>6</v>
      </c>
      <c r="E23" s="418"/>
      <c r="F23" s="576">
        <v>2</v>
      </c>
      <c r="G23" s="459">
        <f t="shared" si="1"/>
        <v>8</v>
      </c>
    </row>
    <row r="24" spans="1:7" ht="15" customHeight="1">
      <c r="A24" s="816" t="s">
        <v>213</v>
      </c>
      <c r="B24" s="811">
        <v>102</v>
      </c>
      <c r="C24" s="798">
        <v>106</v>
      </c>
      <c r="D24" s="502">
        <v>4</v>
      </c>
      <c r="E24" s="418"/>
      <c r="F24" s="576">
        <v>1</v>
      </c>
      <c r="G24" s="459">
        <f t="shared" si="1"/>
        <v>5</v>
      </c>
    </row>
    <row r="25" spans="1:7" ht="15" customHeight="1">
      <c r="A25" s="816" t="s">
        <v>215</v>
      </c>
      <c r="B25" s="811">
        <v>71</v>
      </c>
      <c r="C25" s="798">
        <v>76</v>
      </c>
      <c r="D25" s="502">
        <v>6</v>
      </c>
      <c r="E25" s="418"/>
      <c r="F25" s="576"/>
      <c r="G25" s="459">
        <f t="shared" si="1"/>
        <v>6</v>
      </c>
    </row>
    <row r="26" spans="1:7" ht="15" customHeight="1" thickBot="1">
      <c r="A26" s="753" t="s">
        <v>131</v>
      </c>
      <c r="B26" s="1113">
        <v>19</v>
      </c>
      <c r="C26" s="821">
        <v>13</v>
      </c>
      <c r="D26" s="507">
        <v>1</v>
      </c>
      <c r="E26" s="420"/>
      <c r="F26" s="796"/>
      <c r="G26" s="1749">
        <f t="shared" si="1"/>
        <v>1</v>
      </c>
    </row>
    <row r="27" spans="1:7" ht="15" customHeight="1" thickBot="1">
      <c r="A27" s="246" t="s">
        <v>192</v>
      </c>
      <c r="B27" s="827">
        <f>SUM(B21:B26)</f>
        <v>435</v>
      </c>
      <c r="C27" s="827">
        <f>SUM(C21:C26)</f>
        <v>448</v>
      </c>
      <c r="D27" s="827">
        <f>SUM(D21:D26)</f>
        <v>31</v>
      </c>
      <c r="E27" s="827"/>
      <c r="F27" s="827">
        <f>SUM(F21:F26)</f>
        <v>4</v>
      </c>
      <c r="G27" s="1750">
        <f t="shared" si="1"/>
        <v>35</v>
      </c>
    </row>
    <row r="28" spans="1:7" ht="15" customHeight="1" thickBot="1">
      <c r="A28" s="822" t="s">
        <v>374</v>
      </c>
      <c r="B28" s="242"/>
      <c r="C28" s="826"/>
      <c r="D28" s="826"/>
      <c r="E28" s="826"/>
      <c r="F28" s="826"/>
      <c r="G28" s="814"/>
    </row>
    <row r="29" spans="1:7" ht="16.5" customHeight="1">
      <c r="A29" s="751" t="s">
        <v>582</v>
      </c>
      <c r="B29" s="1116"/>
      <c r="C29" s="1116"/>
      <c r="D29" s="853"/>
      <c r="E29" s="1117"/>
      <c r="F29" s="1118"/>
      <c r="G29" s="422"/>
    </row>
    <row r="30" spans="1:7" ht="16.5" customHeight="1">
      <c r="A30" s="1122" t="s">
        <v>22</v>
      </c>
      <c r="B30" s="811">
        <v>57</v>
      </c>
      <c r="C30" s="576">
        <v>65</v>
      </c>
      <c r="D30" s="502">
        <v>1</v>
      </c>
      <c r="E30" s="418"/>
      <c r="F30" s="419"/>
      <c r="G30" s="459">
        <f>SUM(D30:F30)</f>
        <v>1</v>
      </c>
    </row>
    <row r="31" spans="1:7" ht="16.5" customHeight="1">
      <c r="A31" s="752" t="s">
        <v>164</v>
      </c>
      <c r="B31" s="811"/>
      <c r="C31" s="811"/>
      <c r="D31" s="502"/>
      <c r="E31" s="418"/>
      <c r="F31" s="419"/>
      <c r="G31" s="459"/>
    </row>
    <row r="32" spans="1:7" ht="16.5" customHeight="1">
      <c r="A32" s="758" t="s">
        <v>955</v>
      </c>
      <c r="B32" s="811">
        <v>30</v>
      </c>
      <c r="C32" s="576">
        <v>31</v>
      </c>
      <c r="D32" s="502"/>
      <c r="E32" s="418"/>
      <c r="F32" s="419"/>
      <c r="G32" s="459"/>
    </row>
    <row r="33" spans="1:7" ht="16.5" customHeight="1">
      <c r="A33" s="758" t="s">
        <v>956</v>
      </c>
      <c r="B33" s="811">
        <v>31</v>
      </c>
      <c r="C33" s="576">
        <v>28</v>
      </c>
      <c r="D33" s="502">
        <v>1</v>
      </c>
      <c r="E33" s="418"/>
      <c r="F33" s="419"/>
      <c r="G33" s="459">
        <f>SUM(D33:F33)</f>
        <v>1</v>
      </c>
    </row>
    <row r="34" spans="1:7" ht="16.5" customHeight="1">
      <c r="A34" s="1123" t="s">
        <v>313</v>
      </c>
      <c r="B34" s="811"/>
      <c r="C34" s="811"/>
      <c r="D34" s="502"/>
      <c r="E34" s="418"/>
      <c r="F34" s="419"/>
      <c r="G34" s="459"/>
    </row>
    <row r="35" spans="1:12" ht="16.5" customHeight="1">
      <c r="A35" s="758" t="s">
        <v>23</v>
      </c>
      <c r="B35" s="811">
        <v>108</v>
      </c>
      <c r="C35" s="576">
        <v>113</v>
      </c>
      <c r="D35" s="502">
        <v>74</v>
      </c>
      <c r="E35" s="418">
        <v>2</v>
      </c>
      <c r="F35" s="591"/>
      <c r="G35" s="459">
        <f>SUM(D35:F35)</f>
        <v>76</v>
      </c>
      <c r="L35" s="4" t="s">
        <v>606</v>
      </c>
    </row>
    <row r="36" spans="1:7" ht="16.5" customHeight="1">
      <c r="A36" s="758" t="s">
        <v>25</v>
      </c>
      <c r="B36" s="811">
        <v>14</v>
      </c>
      <c r="C36" s="576">
        <v>7</v>
      </c>
      <c r="D36" s="502">
        <v>2</v>
      </c>
      <c r="E36" s="418"/>
      <c r="F36" s="419">
        <v>1</v>
      </c>
      <c r="G36" s="459">
        <f>SUM(D36:F36)</f>
        <v>3</v>
      </c>
    </row>
    <row r="37" spans="1:7" ht="16.5" customHeight="1">
      <c r="A37" s="1124" t="s">
        <v>165</v>
      </c>
      <c r="B37" s="811"/>
      <c r="C37" s="811"/>
      <c r="D37" s="502"/>
      <c r="E37" s="418"/>
      <c r="F37" s="419"/>
      <c r="G37" s="459"/>
    </row>
    <row r="38" spans="1:7" ht="16.5" customHeight="1">
      <c r="A38" s="1123" t="s">
        <v>26</v>
      </c>
      <c r="B38" s="811">
        <v>56</v>
      </c>
      <c r="C38" s="576">
        <v>60</v>
      </c>
      <c r="D38" s="502"/>
      <c r="E38" s="418"/>
      <c r="F38" s="536"/>
      <c r="G38" s="459"/>
    </row>
    <row r="39" spans="1:7" ht="16.5" customHeight="1">
      <c r="A39" s="1125" t="s">
        <v>27</v>
      </c>
      <c r="B39" s="811">
        <v>51</v>
      </c>
      <c r="C39" s="576">
        <v>57</v>
      </c>
      <c r="D39" s="502"/>
      <c r="E39" s="418"/>
      <c r="F39" s="419"/>
      <c r="G39" s="459"/>
    </row>
    <row r="40" spans="1:7" ht="18" customHeight="1" thickBot="1">
      <c r="A40" s="1126" t="s">
        <v>1055</v>
      </c>
      <c r="B40" s="1113">
        <v>50</v>
      </c>
      <c r="C40" s="797">
        <v>57</v>
      </c>
      <c r="D40" s="507"/>
      <c r="E40" s="420"/>
      <c r="F40" s="421"/>
      <c r="G40" s="1622"/>
    </row>
    <row r="41" spans="1:7" ht="15" customHeight="1" thickBot="1">
      <c r="A41" s="246" t="s">
        <v>192</v>
      </c>
      <c r="B41" s="827">
        <f>SUM(B29:B40)</f>
        <v>397</v>
      </c>
      <c r="C41" s="511">
        <f>SUM(C29:C40)</f>
        <v>418</v>
      </c>
      <c r="D41" s="511">
        <f>SUM(D29:D40)</f>
        <v>78</v>
      </c>
      <c r="E41" s="511">
        <f>SUM(E29:E40)</f>
        <v>2</v>
      </c>
      <c r="F41" s="511">
        <f>SUM(F29:F40)</f>
        <v>1</v>
      </c>
      <c r="G41" s="511">
        <f>SUM(D41:F41)</f>
        <v>81</v>
      </c>
    </row>
    <row r="42" spans="1:7" ht="15" customHeight="1" thickBot="1">
      <c r="A42" s="822" t="s">
        <v>315</v>
      </c>
      <c r="B42" s="242"/>
      <c r="C42" s="826"/>
      <c r="D42" s="826"/>
      <c r="E42" s="826"/>
      <c r="F42" s="826"/>
      <c r="G42" s="814"/>
    </row>
    <row r="43" spans="1:7" ht="15" customHeight="1">
      <c r="A43" s="1112" t="s">
        <v>223</v>
      </c>
      <c r="B43" s="810">
        <v>103</v>
      </c>
      <c r="C43" s="808">
        <v>108</v>
      </c>
      <c r="D43" s="499">
        <v>8</v>
      </c>
      <c r="E43" s="416"/>
      <c r="F43" s="795"/>
      <c r="G43" s="1748">
        <f>SUM(D43:F43)</f>
        <v>8</v>
      </c>
    </row>
    <row r="44" spans="1:7" ht="15" customHeight="1">
      <c r="A44" s="816" t="s">
        <v>225</v>
      </c>
      <c r="B44" s="811">
        <v>51</v>
      </c>
      <c r="C44" s="798">
        <v>57</v>
      </c>
      <c r="D44" s="502"/>
      <c r="E44" s="418"/>
      <c r="F44" s="576">
        <v>1</v>
      </c>
      <c r="G44" s="459">
        <f aca="true" t="shared" si="2" ref="G44:G56">SUM(D44:F44)</f>
        <v>1</v>
      </c>
    </row>
    <row r="45" spans="1:7" ht="15" customHeight="1">
      <c r="A45" s="816" t="s">
        <v>289</v>
      </c>
      <c r="B45" s="811">
        <v>195</v>
      </c>
      <c r="C45" s="798">
        <v>200</v>
      </c>
      <c r="D45" s="502">
        <v>22</v>
      </c>
      <c r="E45" s="418">
        <v>1</v>
      </c>
      <c r="F45" s="576">
        <v>2</v>
      </c>
      <c r="G45" s="459">
        <f t="shared" si="2"/>
        <v>25</v>
      </c>
    </row>
    <row r="46" spans="1:7" ht="15" customHeight="1">
      <c r="A46" s="816" t="s">
        <v>228</v>
      </c>
      <c r="B46" s="811">
        <v>82</v>
      </c>
      <c r="C46" s="798">
        <v>89</v>
      </c>
      <c r="D46" s="502">
        <v>7</v>
      </c>
      <c r="E46" s="418">
        <v>1</v>
      </c>
      <c r="F46" s="576"/>
      <c r="G46" s="459">
        <f t="shared" si="2"/>
        <v>8</v>
      </c>
    </row>
    <row r="47" spans="1:7" ht="15" customHeight="1">
      <c r="A47" s="816" t="s">
        <v>226</v>
      </c>
      <c r="B47" s="811">
        <v>72</v>
      </c>
      <c r="C47" s="798">
        <v>77</v>
      </c>
      <c r="D47" s="502">
        <v>2</v>
      </c>
      <c r="E47" s="418"/>
      <c r="F47" s="576"/>
      <c r="G47" s="459">
        <f t="shared" si="2"/>
        <v>2</v>
      </c>
    </row>
    <row r="48" spans="1:7" ht="15" customHeight="1">
      <c r="A48" s="816" t="s">
        <v>397</v>
      </c>
      <c r="B48" s="811">
        <v>67</v>
      </c>
      <c r="C48" s="798">
        <v>72</v>
      </c>
      <c r="D48" s="502">
        <v>5</v>
      </c>
      <c r="E48" s="418">
        <v>1</v>
      </c>
      <c r="F48" s="576"/>
      <c r="G48" s="459">
        <f t="shared" si="2"/>
        <v>6</v>
      </c>
    </row>
    <row r="49" spans="1:7" ht="15" customHeight="1">
      <c r="A49" s="816" t="s">
        <v>222</v>
      </c>
      <c r="B49" s="811">
        <v>180</v>
      </c>
      <c r="C49" s="798">
        <v>185</v>
      </c>
      <c r="D49" s="502">
        <v>13</v>
      </c>
      <c r="E49" s="418">
        <v>3</v>
      </c>
      <c r="F49" s="576"/>
      <c r="G49" s="459">
        <f t="shared" si="2"/>
        <v>16</v>
      </c>
    </row>
    <row r="50" spans="1:7" ht="15" customHeight="1">
      <c r="A50" s="816" t="s">
        <v>227</v>
      </c>
      <c r="B50" s="811">
        <v>56</v>
      </c>
      <c r="C50" s="798">
        <v>61</v>
      </c>
      <c r="D50" s="502">
        <v>2</v>
      </c>
      <c r="E50" s="418"/>
      <c r="F50" s="576"/>
      <c r="G50" s="459">
        <f t="shared" si="2"/>
        <v>2</v>
      </c>
    </row>
    <row r="51" spans="1:7" ht="15" customHeight="1">
      <c r="A51" s="816" t="s">
        <v>224</v>
      </c>
      <c r="B51" s="811">
        <v>97</v>
      </c>
      <c r="C51" s="798">
        <v>103</v>
      </c>
      <c r="D51" s="502">
        <v>10</v>
      </c>
      <c r="E51" s="418"/>
      <c r="F51" s="576"/>
      <c r="G51" s="459">
        <f t="shared" si="2"/>
        <v>10</v>
      </c>
    </row>
    <row r="52" spans="1:7" ht="15" customHeight="1">
      <c r="A52" s="816" t="s">
        <v>232</v>
      </c>
      <c r="B52" s="811">
        <v>54</v>
      </c>
      <c r="C52" s="798">
        <v>62</v>
      </c>
      <c r="D52" s="502"/>
      <c r="E52" s="418">
        <v>1</v>
      </c>
      <c r="F52" s="576"/>
      <c r="G52" s="459">
        <f t="shared" si="2"/>
        <v>1</v>
      </c>
    </row>
    <row r="53" spans="1:7" ht="15" customHeight="1">
      <c r="A53" s="816" t="s">
        <v>230</v>
      </c>
      <c r="B53" s="811">
        <v>190</v>
      </c>
      <c r="C53" s="798">
        <v>195</v>
      </c>
      <c r="D53" s="502">
        <v>17</v>
      </c>
      <c r="E53" s="418"/>
      <c r="F53" s="576"/>
      <c r="G53" s="459">
        <f t="shared" si="2"/>
        <v>17</v>
      </c>
    </row>
    <row r="54" spans="1:11" ht="15" customHeight="1">
      <c r="A54" s="816" t="s">
        <v>231</v>
      </c>
      <c r="B54" s="811">
        <v>67</v>
      </c>
      <c r="C54" s="798">
        <v>72</v>
      </c>
      <c r="D54" s="502">
        <v>8</v>
      </c>
      <c r="E54" s="418"/>
      <c r="F54" s="576"/>
      <c r="G54" s="459">
        <f t="shared" si="2"/>
        <v>8</v>
      </c>
      <c r="H54" s="251"/>
      <c r="I54" s="251"/>
      <c r="J54" s="251"/>
      <c r="K54" s="251"/>
    </row>
    <row r="55" spans="1:11" ht="15" customHeight="1" thickBot="1">
      <c r="A55" s="818" t="s">
        <v>302</v>
      </c>
      <c r="B55" s="1113">
        <v>41</v>
      </c>
      <c r="C55" s="821">
        <v>47</v>
      </c>
      <c r="D55" s="507">
        <v>1</v>
      </c>
      <c r="E55" s="420"/>
      <c r="F55" s="796"/>
      <c r="G55" s="1749">
        <f t="shared" si="2"/>
        <v>1</v>
      </c>
      <c r="H55" s="251"/>
      <c r="I55" s="251"/>
      <c r="J55" s="251"/>
      <c r="K55" s="251"/>
    </row>
    <row r="56" spans="1:11" ht="15" customHeight="1" thickBot="1">
      <c r="A56" s="246" t="s">
        <v>192</v>
      </c>
      <c r="B56" s="827">
        <f>SUM(B43:B55)</f>
        <v>1255</v>
      </c>
      <c r="C56" s="827">
        <f>SUM(C43:C55)</f>
        <v>1328</v>
      </c>
      <c r="D56" s="827">
        <f>SUM(D43:D55)</f>
        <v>95</v>
      </c>
      <c r="E56" s="827">
        <f>SUM(E43:E55)</f>
        <v>7</v>
      </c>
      <c r="F56" s="827">
        <f>SUM(F43:F55)</f>
        <v>3</v>
      </c>
      <c r="G56" s="1750">
        <f t="shared" si="2"/>
        <v>105</v>
      </c>
      <c r="H56" s="251"/>
      <c r="I56" s="251"/>
      <c r="J56" s="251"/>
      <c r="K56" s="251"/>
    </row>
    <row r="57" spans="1:7" ht="15" customHeight="1" thickBot="1">
      <c r="A57" s="822" t="s">
        <v>434</v>
      </c>
      <c r="B57" s="511"/>
      <c r="C57" s="511">
        <f>C7+C19+C27+C41+C56</f>
        <v>2994</v>
      </c>
      <c r="D57" s="511">
        <f>D7+D19+D27+D41+D56</f>
        <v>251</v>
      </c>
      <c r="E57" s="511">
        <f>E7+E19+E27+E41+E56</f>
        <v>14</v>
      </c>
      <c r="F57" s="511">
        <f>F7+F19+F27+F41+F56</f>
        <v>10</v>
      </c>
      <c r="G57" s="511">
        <f>G7+G19+G27+G41+G56</f>
        <v>275</v>
      </c>
    </row>
    <row r="58" spans="1:7" ht="9.75" customHeight="1">
      <c r="A58" s="1121"/>
      <c r="B58" s="489"/>
      <c r="C58" s="489"/>
      <c r="D58" s="489"/>
      <c r="E58" s="489"/>
      <c r="F58" s="489"/>
      <c r="G58" s="489"/>
    </row>
    <row r="59" spans="1:7" s="1821" customFormat="1" ht="14.25" customHeight="1">
      <c r="A59" s="1121" t="s">
        <v>28</v>
      </c>
      <c r="B59" s="489"/>
      <c r="C59" s="489"/>
      <c r="D59" s="489"/>
      <c r="E59" s="489"/>
      <c r="F59" s="489"/>
      <c r="G59" s="489"/>
    </row>
    <row r="60" spans="1:7" s="73" customFormat="1" ht="14.25" customHeight="1">
      <c r="A60" s="145"/>
      <c r="B60" s="146"/>
      <c r="C60" s="146"/>
      <c r="D60" s="146"/>
      <c r="E60" s="146"/>
      <c r="F60" s="146"/>
      <c r="G60" s="146"/>
    </row>
  </sheetData>
  <sheetProtection/>
  <mergeCells count="1">
    <mergeCell ref="A1:A2"/>
  </mergeCells>
  <printOptions/>
  <pageMargins left="0.5905511811023623" right="0.5905511811023623" top="0.5905511811023623" bottom="0.5905511811023623" header="0.1968503937007874" footer="0.2362204724409449"/>
  <pageSetup fitToHeight="2" horizontalDpi="300" verticalDpi="300" orientation="portrait" paperSize="9" scale="67" r:id="rId1"/>
  <headerFooter alignWithMargins="0">
    <oddHeader>&amp;C&amp;"Times New Roman Tur,Kalın"&amp;11  &amp;"Times New Roman,Kalın"&amp;12 2012 ÖSYS İLE KAYIT YAPTIRAN ÖĞRENCİLERDEN BİRİNCİ SINIFA BAŞLAMAYA HAK KAZANANLAR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V57"/>
  <sheetViews>
    <sheetView view="pageLayout" zoomScaleSheetLayoutView="100" workbookViewId="0" topLeftCell="A28">
      <selection activeCell="A46" sqref="A46"/>
    </sheetView>
  </sheetViews>
  <sheetFormatPr defaultColWidth="10.7109375" defaultRowHeight="14.25" customHeight="1"/>
  <cols>
    <col min="1" max="1" width="44.421875" style="67" customWidth="1"/>
    <col min="2" max="2" width="12.421875" style="67" customWidth="1"/>
    <col min="3" max="3" width="17.421875" style="68" customWidth="1"/>
    <col min="4" max="4" width="21.140625" style="68" customWidth="1"/>
    <col min="5" max="5" width="16.57421875" style="68" customWidth="1"/>
    <col min="6" max="6" width="11.421875" style="68" customWidth="1"/>
    <col min="7" max="7" width="10.57421875" style="69" customWidth="1"/>
    <col min="8" max="8" width="5.28125" style="1" customWidth="1"/>
    <col min="9" max="9" width="3.57421875" style="1" customWidth="1"/>
    <col min="10" max="16384" width="10.7109375" style="1" customWidth="1"/>
  </cols>
  <sheetData>
    <row r="1" spans="1:7" ht="19.5" customHeight="1">
      <c r="A1" s="1929"/>
      <c r="B1" s="1931" t="s">
        <v>234</v>
      </c>
      <c r="C1" s="1931" t="s">
        <v>624</v>
      </c>
      <c r="D1" s="1933" t="s">
        <v>626</v>
      </c>
      <c r="E1" s="1931" t="s">
        <v>625</v>
      </c>
      <c r="F1" s="1933" t="s">
        <v>815</v>
      </c>
      <c r="G1" s="1931" t="s">
        <v>627</v>
      </c>
    </row>
    <row r="2" spans="1:7" ht="19.5" customHeight="1" thickBot="1">
      <c r="A2" s="1930"/>
      <c r="B2" s="1932"/>
      <c r="C2" s="1932"/>
      <c r="D2" s="1934"/>
      <c r="E2" s="1932"/>
      <c r="F2" s="1934"/>
      <c r="G2" s="1932"/>
    </row>
    <row r="3" spans="1:7" ht="15" customHeight="1" thickBot="1">
      <c r="A3" s="1127" t="s">
        <v>371</v>
      </c>
      <c r="B3" s="1128"/>
      <c r="C3" s="1129"/>
      <c r="D3" s="1129"/>
      <c r="E3" s="1129"/>
      <c r="F3" s="1129"/>
      <c r="G3" s="1130"/>
    </row>
    <row r="4" spans="1:7" ht="15" customHeight="1">
      <c r="A4" s="1131" t="s">
        <v>201</v>
      </c>
      <c r="B4" s="499">
        <v>43</v>
      </c>
      <c r="C4" s="416">
        <v>28</v>
      </c>
      <c r="D4" s="416">
        <v>8</v>
      </c>
      <c r="E4" s="416">
        <v>3</v>
      </c>
      <c r="F4" s="416">
        <v>1</v>
      </c>
      <c r="G4" s="417">
        <f>SUM(C4:F4)</f>
        <v>40</v>
      </c>
    </row>
    <row r="5" spans="1:7" ht="15" customHeight="1">
      <c r="A5" s="1132" t="s">
        <v>197</v>
      </c>
      <c r="B5" s="502">
        <v>87</v>
      </c>
      <c r="C5" s="418">
        <v>64</v>
      </c>
      <c r="D5" s="418">
        <v>6</v>
      </c>
      <c r="E5" s="759">
        <v>5</v>
      </c>
      <c r="F5" s="418">
        <v>3</v>
      </c>
      <c r="G5" s="419">
        <f>SUM(C5:F5)</f>
        <v>78</v>
      </c>
    </row>
    <row r="6" spans="1:7" ht="15" customHeight="1" thickBot="1">
      <c r="A6" s="1133" t="s">
        <v>200</v>
      </c>
      <c r="B6" s="507">
        <v>58</v>
      </c>
      <c r="C6" s="420">
        <v>26</v>
      </c>
      <c r="D6" s="420">
        <v>20</v>
      </c>
      <c r="E6" s="1144">
        <v>4</v>
      </c>
      <c r="F6" s="420">
        <v>1</v>
      </c>
      <c r="G6" s="421">
        <f>SUM(C6:F6)</f>
        <v>51</v>
      </c>
    </row>
    <row r="7" spans="1:8" s="28" customFormat="1" ht="15" customHeight="1" thickBot="1">
      <c r="A7" s="527" t="s">
        <v>192</v>
      </c>
      <c r="B7" s="1134">
        <f aca="true" t="shared" si="0" ref="B7:G7">SUM(B4:B6)</f>
        <v>188</v>
      </c>
      <c r="C7" s="1134">
        <f t="shared" si="0"/>
        <v>118</v>
      </c>
      <c r="D7" s="1134">
        <f t="shared" si="0"/>
        <v>34</v>
      </c>
      <c r="E7" s="1134">
        <f t="shared" si="0"/>
        <v>12</v>
      </c>
      <c r="F7" s="1134">
        <f t="shared" si="0"/>
        <v>5</v>
      </c>
      <c r="G7" s="1135">
        <f t="shared" si="0"/>
        <v>169</v>
      </c>
      <c r="H7" s="1"/>
    </row>
    <row r="8" spans="1:8" s="28" customFormat="1" ht="15" customHeight="1" thickBot="1">
      <c r="A8" s="1127" t="s">
        <v>616</v>
      </c>
      <c r="B8" s="1136"/>
      <c r="C8" s="1137"/>
      <c r="D8" s="1137"/>
      <c r="E8" s="1137"/>
      <c r="F8" s="1137"/>
      <c r="G8" s="1138"/>
      <c r="H8" s="1"/>
    </row>
    <row r="9" spans="1:7" ht="15" customHeight="1">
      <c r="A9" s="1139" t="s">
        <v>202</v>
      </c>
      <c r="B9" s="499">
        <v>45</v>
      </c>
      <c r="C9" s="416">
        <v>16</v>
      </c>
      <c r="D9" s="1751">
        <v>11</v>
      </c>
      <c r="E9" s="416">
        <v>4</v>
      </c>
      <c r="F9" s="416">
        <v>1</v>
      </c>
      <c r="G9" s="417">
        <f aca="true" t="shared" si="1" ref="G9:G18">SUM(C9:F9)</f>
        <v>32</v>
      </c>
    </row>
    <row r="10" spans="1:7" ht="15" customHeight="1">
      <c r="A10" s="1132" t="s">
        <v>207</v>
      </c>
      <c r="B10" s="502">
        <v>56</v>
      </c>
      <c r="C10" s="418">
        <v>12</v>
      </c>
      <c r="D10" s="413">
        <v>13</v>
      </c>
      <c r="E10" s="759">
        <v>7</v>
      </c>
      <c r="F10" s="418"/>
      <c r="G10" s="419">
        <f t="shared" si="1"/>
        <v>32</v>
      </c>
    </row>
    <row r="11" spans="1:22" ht="15" customHeight="1">
      <c r="A11" s="1132" t="s">
        <v>209</v>
      </c>
      <c r="B11" s="502">
        <v>105</v>
      </c>
      <c r="C11" s="418">
        <v>36</v>
      </c>
      <c r="D11" s="413">
        <v>24</v>
      </c>
      <c r="E11" s="759">
        <v>7</v>
      </c>
      <c r="F11" s="418">
        <v>4</v>
      </c>
      <c r="G11" s="419">
        <f t="shared" si="1"/>
        <v>71</v>
      </c>
      <c r="K11" s="224"/>
      <c r="L11" s="105"/>
      <c r="M11" s="224"/>
      <c r="N11" s="224"/>
      <c r="O11" s="224"/>
      <c r="P11" s="224"/>
      <c r="Q11" s="224"/>
      <c r="R11" s="224"/>
      <c r="S11" s="224"/>
      <c r="T11" s="224"/>
      <c r="U11" s="224"/>
      <c r="V11" s="224"/>
    </row>
    <row r="12" spans="1:22" ht="15" customHeight="1">
      <c r="A12" s="1132" t="s">
        <v>212</v>
      </c>
      <c r="B12" s="502">
        <v>61</v>
      </c>
      <c r="C12" s="418">
        <v>18</v>
      </c>
      <c r="D12" s="413">
        <v>23</v>
      </c>
      <c r="E12" s="759">
        <v>6</v>
      </c>
      <c r="F12" s="418"/>
      <c r="G12" s="419">
        <f t="shared" si="1"/>
        <v>47</v>
      </c>
      <c r="K12" s="224"/>
      <c r="L12" s="105"/>
      <c r="M12" s="224"/>
      <c r="N12" s="224"/>
      <c r="O12" s="224"/>
      <c r="P12" s="224"/>
      <c r="Q12" s="224"/>
      <c r="R12" s="224"/>
      <c r="S12" s="224"/>
      <c r="T12" s="224"/>
      <c r="U12" s="224"/>
      <c r="V12" s="224"/>
    </row>
    <row r="13" spans="1:22" ht="15" customHeight="1">
      <c r="A13" s="1132" t="s">
        <v>203</v>
      </c>
      <c r="B13" s="502">
        <v>87</v>
      </c>
      <c r="C13" s="418">
        <v>34</v>
      </c>
      <c r="D13" s="413">
        <v>21</v>
      </c>
      <c r="E13" s="759">
        <v>5</v>
      </c>
      <c r="F13" s="418"/>
      <c r="G13" s="419">
        <f t="shared" si="1"/>
        <v>60</v>
      </c>
      <c r="K13" s="224"/>
      <c r="L13" s="105"/>
      <c r="M13" s="224"/>
      <c r="N13" s="224"/>
      <c r="O13" s="105"/>
      <c r="P13" s="105"/>
      <c r="Q13" s="224"/>
      <c r="R13" s="224"/>
      <c r="S13" s="224"/>
      <c r="T13" s="224"/>
      <c r="U13" s="224"/>
      <c r="V13" s="224"/>
    </row>
    <row r="14" spans="1:22" ht="15" customHeight="1">
      <c r="A14" s="1132" t="s">
        <v>206</v>
      </c>
      <c r="B14" s="502">
        <v>93</v>
      </c>
      <c r="C14" s="418">
        <v>38</v>
      </c>
      <c r="D14" s="413">
        <v>25</v>
      </c>
      <c r="E14" s="759">
        <v>6</v>
      </c>
      <c r="F14" s="418"/>
      <c r="G14" s="419">
        <f t="shared" si="1"/>
        <v>69</v>
      </c>
      <c r="K14" s="224"/>
      <c r="L14" s="105"/>
      <c r="M14" s="224"/>
      <c r="N14" s="224"/>
      <c r="O14" s="105"/>
      <c r="P14" s="105"/>
      <c r="Q14" s="224"/>
      <c r="R14" s="224"/>
      <c r="S14" s="224"/>
      <c r="T14" s="224"/>
      <c r="U14" s="224"/>
      <c r="V14" s="224"/>
    </row>
    <row r="15" spans="1:22" ht="15" customHeight="1">
      <c r="A15" s="1132" t="s">
        <v>204</v>
      </c>
      <c r="B15" s="502">
        <v>31</v>
      </c>
      <c r="C15" s="418">
        <v>23</v>
      </c>
      <c r="D15" s="418">
        <v>5</v>
      </c>
      <c r="E15" s="418"/>
      <c r="F15" s="418"/>
      <c r="G15" s="419">
        <f t="shared" si="1"/>
        <v>28</v>
      </c>
      <c r="K15" s="224"/>
      <c r="L15" s="105"/>
      <c r="M15" s="224"/>
      <c r="N15" s="224"/>
      <c r="O15" s="225"/>
      <c r="P15" s="225"/>
      <c r="Q15" s="224"/>
      <c r="R15" s="224"/>
      <c r="S15" s="224"/>
      <c r="T15" s="224"/>
      <c r="U15" s="224"/>
      <c r="V15" s="224"/>
    </row>
    <row r="16" spans="1:22" ht="15" customHeight="1">
      <c r="A16" s="1132" t="s">
        <v>210</v>
      </c>
      <c r="B16" s="502">
        <v>70</v>
      </c>
      <c r="C16" s="418">
        <v>48</v>
      </c>
      <c r="D16" s="418">
        <v>8</v>
      </c>
      <c r="E16" s="418">
        <v>3</v>
      </c>
      <c r="F16" s="418"/>
      <c r="G16" s="419">
        <f t="shared" si="1"/>
        <v>59</v>
      </c>
      <c r="K16" s="224"/>
      <c r="L16" s="105"/>
      <c r="M16" s="224"/>
      <c r="N16" s="224"/>
      <c r="O16" s="105"/>
      <c r="P16" s="105"/>
      <c r="Q16" s="224"/>
      <c r="R16" s="224"/>
      <c r="S16" s="224"/>
      <c r="T16" s="224"/>
      <c r="U16" s="224"/>
      <c r="V16" s="224"/>
    </row>
    <row r="17" spans="1:22" ht="15" customHeight="1">
      <c r="A17" s="1132" t="s">
        <v>211</v>
      </c>
      <c r="B17" s="502">
        <v>85</v>
      </c>
      <c r="C17" s="418">
        <v>31</v>
      </c>
      <c r="D17" s="418">
        <v>24</v>
      </c>
      <c r="E17" s="418">
        <v>5</v>
      </c>
      <c r="F17" s="418">
        <v>1</v>
      </c>
      <c r="G17" s="419">
        <f t="shared" si="1"/>
        <v>61</v>
      </c>
      <c r="K17" s="224"/>
      <c r="L17" s="105"/>
      <c r="M17" s="224"/>
      <c r="N17" s="224"/>
      <c r="O17" s="105"/>
      <c r="P17" s="105"/>
      <c r="Q17" s="224"/>
      <c r="R17" s="224"/>
      <c r="S17" s="224"/>
      <c r="T17" s="224"/>
      <c r="U17" s="224"/>
      <c r="V17" s="224"/>
    </row>
    <row r="18" spans="1:22" ht="15" customHeight="1" thickBot="1">
      <c r="A18" s="1133" t="s">
        <v>205</v>
      </c>
      <c r="B18" s="507">
        <v>61</v>
      </c>
      <c r="C18" s="420">
        <v>17</v>
      </c>
      <c r="D18" s="942">
        <v>15</v>
      </c>
      <c r="E18" s="420"/>
      <c r="F18" s="420"/>
      <c r="G18" s="421">
        <f t="shared" si="1"/>
        <v>32</v>
      </c>
      <c r="K18" s="224"/>
      <c r="L18" s="105"/>
      <c r="M18" s="224"/>
      <c r="N18" s="224"/>
      <c r="O18" s="105"/>
      <c r="P18" s="105"/>
      <c r="Q18" s="224"/>
      <c r="R18" s="224"/>
      <c r="S18" s="224"/>
      <c r="T18" s="224"/>
      <c r="U18" s="224"/>
      <c r="V18" s="224"/>
    </row>
    <row r="19" spans="1:22" s="28" customFormat="1" ht="15" customHeight="1" thickBot="1">
      <c r="A19" s="527" t="s">
        <v>192</v>
      </c>
      <c r="B19" s="1134">
        <f aca="true" t="shared" si="2" ref="B19:G19">SUM(B9:B18)</f>
        <v>694</v>
      </c>
      <c r="C19" s="1134">
        <f t="shared" si="2"/>
        <v>273</v>
      </c>
      <c r="D19" s="1134">
        <f t="shared" si="2"/>
        <v>169</v>
      </c>
      <c r="E19" s="1134">
        <f t="shared" si="2"/>
        <v>43</v>
      </c>
      <c r="F19" s="1134">
        <f t="shared" si="2"/>
        <v>6</v>
      </c>
      <c r="G19" s="1135">
        <f t="shared" si="2"/>
        <v>491</v>
      </c>
      <c r="H19" s="1"/>
      <c r="K19" s="226"/>
      <c r="L19" s="105"/>
      <c r="M19" s="226"/>
      <c r="N19" s="226"/>
      <c r="O19" s="226"/>
      <c r="P19" s="226"/>
      <c r="Q19" s="226"/>
      <c r="R19" s="226"/>
      <c r="S19" s="226"/>
      <c r="T19" s="226"/>
      <c r="U19" s="226"/>
      <c r="V19" s="226"/>
    </row>
    <row r="20" spans="1:22" s="28" customFormat="1" ht="15" customHeight="1" thickBot="1">
      <c r="A20" s="1127" t="s">
        <v>373</v>
      </c>
      <c r="B20" s="1136"/>
      <c r="C20" s="1140"/>
      <c r="D20" s="1141"/>
      <c r="E20" s="1140"/>
      <c r="F20" s="1140"/>
      <c r="G20" s="1142"/>
      <c r="H20" s="1"/>
      <c r="K20" s="226"/>
      <c r="L20" s="105"/>
      <c r="M20" s="226"/>
      <c r="N20" s="226"/>
      <c r="O20" s="226"/>
      <c r="P20" s="226"/>
      <c r="Q20" s="226"/>
      <c r="R20" s="226"/>
      <c r="S20" s="226"/>
      <c r="T20" s="226"/>
      <c r="U20" s="226"/>
      <c r="V20" s="226"/>
    </row>
    <row r="21" spans="1:22" ht="15" customHeight="1">
      <c r="A21" s="1017" t="s">
        <v>214</v>
      </c>
      <c r="B21" s="499">
        <v>118</v>
      </c>
      <c r="C21" s="416">
        <v>52</v>
      </c>
      <c r="D21" s="1751">
        <v>30</v>
      </c>
      <c r="E21" s="1189">
        <v>10</v>
      </c>
      <c r="F21" s="416"/>
      <c r="G21" s="417">
        <f>SUM(C21:F21)</f>
        <v>92</v>
      </c>
      <c r="K21" s="224"/>
      <c r="L21" s="105"/>
      <c r="M21" s="224"/>
      <c r="N21" s="105"/>
      <c r="O21" s="224"/>
      <c r="P21" s="224"/>
      <c r="Q21" s="224"/>
      <c r="R21" s="224"/>
      <c r="S21" s="224"/>
      <c r="T21" s="224"/>
      <c r="U21" s="224"/>
      <c r="V21" s="224"/>
    </row>
    <row r="22" spans="1:22" ht="15" customHeight="1">
      <c r="A22" s="1011" t="s">
        <v>216</v>
      </c>
      <c r="B22" s="502">
        <v>116</v>
      </c>
      <c r="C22" s="418">
        <v>74</v>
      </c>
      <c r="D22" s="413">
        <v>24</v>
      </c>
      <c r="E22" s="759">
        <v>7</v>
      </c>
      <c r="F22" s="418">
        <v>3</v>
      </c>
      <c r="G22" s="419">
        <f>SUM(C22:F22)</f>
        <v>108</v>
      </c>
      <c r="K22" s="224"/>
      <c r="L22" s="227"/>
      <c r="M22" s="224"/>
      <c r="N22" s="105"/>
      <c r="O22" s="224"/>
      <c r="P22" s="224"/>
      <c r="Q22" s="224"/>
      <c r="R22" s="224"/>
      <c r="S22" s="224"/>
      <c r="T22" s="224"/>
      <c r="U22" s="224"/>
      <c r="V22" s="224"/>
    </row>
    <row r="23" spans="1:22" ht="15" customHeight="1">
      <c r="A23" s="1011" t="s">
        <v>540</v>
      </c>
      <c r="B23" s="502"/>
      <c r="C23" s="418"/>
      <c r="D23" s="413"/>
      <c r="E23" s="759"/>
      <c r="F23" s="418"/>
      <c r="G23" s="419"/>
      <c r="K23" s="224"/>
      <c r="L23" s="224"/>
      <c r="M23" s="224"/>
      <c r="N23" s="225"/>
      <c r="O23" s="224"/>
      <c r="P23" s="224"/>
      <c r="Q23" s="224"/>
      <c r="R23" s="224"/>
      <c r="S23" s="224"/>
      <c r="T23" s="224"/>
      <c r="U23" s="224"/>
      <c r="V23" s="224"/>
    </row>
    <row r="24" spans="1:22" ht="15" customHeight="1">
      <c r="A24" s="1011" t="s">
        <v>213</v>
      </c>
      <c r="B24" s="502">
        <v>122</v>
      </c>
      <c r="C24" s="418">
        <v>51</v>
      </c>
      <c r="D24" s="413">
        <v>40</v>
      </c>
      <c r="E24" s="759">
        <v>7</v>
      </c>
      <c r="F24" s="418"/>
      <c r="G24" s="419">
        <f>SUM(C24:F24)</f>
        <v>98</v>
      </c>
      <c r="K24" s="224"/>
      <c r="L24" s="224"/>
      <c r="M24" s="224"/>
      <c r="N24" s="105"/>
      <c r="O24" s="224"/>
      <c r="P24" s="224"/>
      <c r="Q24" s="224"/>
      <c r="R24" s="224"/>
      <c r="S24" s="224"/>
      <c r="T24" s="224"/>
      <c r="U24" s="224"/>
      <c r="V24" s="224"/>
    </row>
    <row r="25" spans="1:22" ht="15" customHeight="1">
      <c r="A25" s="1011" t="s">
        <v>215</v>
      </c>
      <c r="B25" s="502">
        <v>85</v>
      </c>
      <c r="C25" s="418">
        <v>47</v>
      </c>
      <c r="D25" s="413">
        <v>21</v>
      </c>
      <c r="E25" s="759">
        <v>7</v>
      </c>
      <c r="F25" s="418"/>
      <c r="G25" s="419">
        <f>SUM(C25:F25)</f>
        <v>75</v>
      </c>
      <c r="K25" s="224"/>
      <c r="L25" s="224"/>
      <c r="M25" s="224"/>
      <c r="N25" s="105"/>
      <c r="O25" s="224"/>
      <c r="P25" s="224"/>
      <c r="Q25" s="224"/>
      <c r="R25" s="224"/>
      <c r="S25" s="224"/>
      <c r="T25" s="224"/>
      <c r="U25" s="224"/>
      <c r="V25" s="224"/>
    </row>
    <row r="26" spans="1:22" ht="15" customHeight="1" thickBot="1">
      <c r="A26" s="1143" t="s">
        <v>667</v>
      </c>
      <c r="B26" s="507"/>
      <c r="C26" s="420"/>
      <c r="D26" s="942"/>
      <c r="E26" s="1144"/>
      <c r="F26" s="420"/>
      <c r="G26" s="421"/>
      <c r="K26" s="224"/>
      <c r="L26" s="224"/>
      <c r="M26" s="224"/>
      <c r="N26" s="105"/>
      <c r="O26" s="224"/>
      <c r="P26" s="224"/>
      <c r="Q26" s="224"/>
      <c r="R26" s="224"/>
      <c r="S26" s="224"/>
      <c r="T26" s="224"/>
      <c r="U26" s="224"/>
      <c r="V26" s="224"/>
    </row>
    <row r="27" spans="1:22" s="28" customFormat="1" ht="15" customHeight="1" thickBot="1">
      <c r="A27" s="527" t="s">
        <v>192</v>
      </c>
      <c r="B27" s="1145">
        <f aca="true" t="shared" si="3" ref="B27:G27">SUM(B21:B26)</f>
        <v>441</v>
      </c>
      <c r="C27" s="1145">
        <f t="shared" si="3"/>
        <v>224</v>
      </c>
      <c r="D27" s="1145">
        <f t="shared" si="3"/>
        <v>115</v>
      </c>
      <c r="E27" s="1145">
        <f t="shared" si="3"/>
        <v>31</v>
      </c>
      <c r="F27" s="1145">
        <f t="shared" si="3"/>
        <v>3</v>
      </c>
      <c r="G27" s="1145">
        <f t="shared" si="3"/>
        <v>373</v>
      </c>
      <c r="H27" s="1"/>
      <c r="I27" s="1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</row>
    <row r="28" spans="1:22" s="28" customFormat="1" ht="15" customHeight="1" thickBot="1">
      <c r="A28" s="1127" t="s">
        <v>374</v>
      </c>
      <c r="B28" s="1146"/>
      <c r="C28" s="489"/>
      <c r="D28" s="1147"/>
      <c r="E28" s="489"/>
      <c r="F28" s="1140"/>
      <c r="G28" s="1142"/>
      <c r="H28" s="1"/>
      <c r="I28" s="1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</row>
    <row r="29" spans="1:22" ht="16.5" customHeight="1">
      <c r="A29" s="751" t="s">
        <v>582</v>
      </c>
      <c r="B29" s="1148"/>
      <c r="C29" s="1149"/>
      <c r="D29" s="1149"/>
      <c r="E29" s="1149"/>
      <c r="F29" s="1149"/>
      <c r="G29" s="1150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</row>
    <row r="30" spans="1:22" ht="16.5" customHeight="1">
      <c r="A30" s="1122" t="s">
        <v>22</v>
      </c>
      <c r="B30" s="502">
        <v>82</v>
      </c>
      <c r="C30" s="418">
        <v>24</v>
      </c>
      <c r="D30" s="413">
        <v>19</v>
      </c>
      <c r="E30" s="759">
        <v>5</v>
      </c>
      <c r="F30" s="418"/>
      <c r="G30" s="419">
        <f>SUM(C30:F30)</f>
        <v>48</v>
      </c>
      <c r="K30" s="224"/>
      <c r="L30" s="105"/>
      <c r="M30" s="224"/>
      <c r="N30" s="224"/>
      <c r="O30" s="224"/>
      <c r="P30" s="224"/>
      <c r="Q30" s="224"/>
      <c r="R30" s="224"/>
      <c r="S30" s="224"/>
      <c r="T30" s="224"/>
      <c r="U30" s="224"/>
      <c r="V30" s="224"/>
    </row>
    <row r="31" spans="1:22" ht="16.5" customHeight="1">
      <c r="A31" s="752" t="s">
        <v>164</v>
      </c>
      <c r="B31" s="502"/>
      <c r="C31" s="418"/>
      <c r="D31" s="413"/>
      <c r="E31" s="759"/>
      <c r="F31" s="418"/>
      <c r="G31" s="419"/>
      <c r="K31" s="224"/>
      <c r="L31" s="105"/>
      <c r="M31" s="224"/>
      <c r="N31" s="224"/>
      <c r="O31" s="224"/>
      <c r="P31" s="224"/>
      <c r="Q31" s="224"/>
      <c r="R31" s="224"/>
      <c r="S31" s="224"/>
      <c r="T31" s="224"/>
      <c r="U31" s="224"/>
      <c r="V31" s="224"/>
    </row>
    <row r="32" spans="1:22" ht="16.5" customHeight="1">
      <c r="A32" s="758" t="s">
        <v>955</v>
      </c>
      <c r="B32" s="502">
        <v>43</v>
      </c>
      <c r="C32" s="418">
        <v>5</v>
      </c>
      <c r="D32" s="413">
        <v>11</v>
      </c>
      <c r="E32" s="418">
        <v>5</v>
      </c>
      <c r="F32" s="418">
        <v>1</v>
      </c>
      <c r="G32" s="419">
        <f>SUM(C32:F32)</f>
        <v>22</v>
      </c>
      <c r="K32" s="224"/>
      <c r="L32" s="105"/>
      <c r="M32" s="224"/>
      <c r="N32" s="224"/>
      <c r="O32" s="224"/>
      <c r="P32" s="224"/>
      <c r="Q32" s="224"/>
      <c r="R32" s="224"/>
      <c r="S32" s="224"/>
      <c r="T32" s="224"/>
      <c r="U32" s="224"/>
      <c r="V32" s="224"/>
    </row>
    <row r="33" spans="1:22" ht="16.5" customHeight="1">
      <c r="A33" s="758" t="s">
        <v>956</v>
      </c>
      <c r="B33" s="502">
        <v>46</v>
      </c>
      <c r="C33" s="418">
        <v>13</v>
      </c>
      <c r="D33" s="413">
        <v>13</v>
      </c>
      <c r="E33" s="759">
        <v>2</v>
      </c>
      <c r="F33" s="418"/>
      <c r="G33" s="419">
        <f>SUM(C33:F33)</f>
        <v>28</v>
      </c>
      <c r="K33" s="224"/>
      <c r="L33" s="105"/>
      <c r="M33" s="224"/>
      <c r="N33" s="224"/>
      <c r="O33" s="224"/>
      <c r="P33" s="224"/>
      <c r="Q33" s="224"/>
      <c r="R33" s="224"/>
      <c r="S33" s="224"/>
      <c r="T33" s="224"/>
      <c r="U33" s="224"/>
      <c r="V33" s="224"/>
    </row>
    <row r="34" spans="1:22" ht="16.5" customHeight="1">
      <c r="A34" s="1123" t="s">
        <v>313</v>
      </c>
      <c r="B34" s="502"/>
      <c r="C34" s="418"/>
      <c r="D34" s="413"/>
      <c r="E34" s="759"/>
      <c r="F34" s="418"/>
      <c r="G34" s="419"/>
      <c r="K34" s="224"/>
      <c r="L34" s="105"/>
      <c r="M34" s="224"/>
      <c r="N34" s="224"/>
      <c r="O34" s="224"/>
      <c r="P34" s="224"/>
      <c r="Q34" s="224"/>
      <c r="R34" s="224"/>
      <c r="S34" s="224"/>
      <c r="T34" s="224"/>
      <c r="U34" s="224"/>
      <c r="V34" s="224"/>
    </row>
    <row r="35" spans="1:22" ht="16.5" customHeight="1">
      <c r="A35" s="758" t="s">
        <v>23</v>
      </c>
      <c r="B35" s="502">
        <v>27</v>
      </c>
      <c r="C35" s="418">
        <v>24</v>
      </c>
      <c r="D35" s="413"/>
      <c r="E35" s="759">
        <v>2</v>
      </c>
      <c r="F35" s="418"/>
      <c r="G35" s="419">
        <f>SUM(C35:F35)</f>
        <v>26</v>
      </c>
      <c r="K35" s="224"/>
      <c r="L35" s="105"/>
      <c r="M35" s="224"/>
      <c r="N35" s="224"/>
      <c r="O35" s="224"/>
      <c r="P35" s="224"/>
      <c r="Q35" s="224"/>
      <c r="R35" s="224"/>
      <c r="S35" s="224"/>
      <c r="T35" s="224"/>
      <c r="U35" s="224"/>
      <c r="V35" s="224"/>
    </row>
    <row r="36" spans="1:22" ht="16.5" customHeight="1">
      <c r="A36" s="758" t="s">
        <v>25</v>
      </c>
      <c r="B36" s="502">
        <v>11</v>
      </c>
      <c r="C36" s="418">
        <v>3</v>
      </c>
      <c r="D36" s="413">
        <v>4</v>
      </c>
      <c r="E36" s="418">
        <v>3</v>
      </c>
      <c r="F36" s="418"/>
      <c r="G36" s="419">
        <f>SUM(C36:F36)</f>
        <v>10</v>
      </c>
      <c r="K36" s="224"/>
      <c r="L36" s="105"/>
      <c r="M36" s="224"/>
      <c r="N36" s="224"/>
      <c r="O36" s="224"/>
      <c r="P36" s="224"/>
      <c r="Q36" s="224"/>
      <c r="R36" s="224"/>
      <c r="S36" s="224"/>
      <c r="T36" s="224"/>
      <c r="U36" s="224"/>
      <c r="V36" s="224"/>
    </row>
    <row r="37" spans="1:22" ht="16.5" customHeight="1">
      <c r="A37" s="1124" t="s">
        <v>165</v>
      </c>
      <c r="B37" s="502"/>
      <c r="C37" s="418"/>
      <c r="D37" s="413"/>
      <c r="E37" s="759"/>
      <c r="F37" s="418"/>
      <c r="G37" s="419"/>
      <c r="K37" s="224"/>
      <c r="L37" s="105"/>
      <c r="M37" s="224"/>
      <c r="N37" s="224"/>
      <c r="O37" s="224"/>
      <c r="P37" s="224"/>
      <c r="Q37" s="224"/>
      <c r="R37" s="224"/>
      <c r="S37" s="224"/>
      <c r="T37" s="224"/>
      <c r="U37" s="224"/>
      <c r="V37" s="224"/>
    </row>
    <row r="38" spans="1:22" ht="16.5" customHeight="1">
      <c r="A38" s="1123" t="s">
        <v>26</v>
      </c>
      <c r="B38" s="502">
        <v>77</v>
      </c>
      <c r="C38" s="418">
        <v>16</v>
      </c>
      <c r="D38" s="413">
        <v>17</v>
      </c>
      <c r="E38" s="759">
        <v>5</v>
      </c>
      <c r="F38" s="418"/>
      <c r="G38" s="419">
        <f>SUM(C38:F38)</f>
        <v>38</v>
      </c>
      <c r="K38" s="224"/>
      <c r="L38" s="105"/>
      <c r="M38" s="224"/>
      <c r="N38" s="224"/>
      <c r="O38" s="224"/>
      <c r="P38" s="224"/>
      <c r="Q38" s="224"/>
      <c r="R38" s="224"/>
      <c r="S38" s="224"/>
      <c r="T38" s="224"/>
      <c r="U38" s="224"/>
      <c r="V38" s="224"/>
    </row>
    <row r="39" spans="1:22" ht="16.5" customHeight="1">
      <c r="A39" s="1125" t="s">
        <v>27</v>
      </c>
      <c r="B39" s="502">
        <v>61</v>
      </c>
      <c r="C39" s="418">
        <v>15</v>
      </c>
      <c r="D39" s="413">
        <v>26</v>
      </c>
      <c r="E39" s="759">
        <v>4</v>
      </c>
      <c r="F39" s="418"/>
      <c r="G39" s="419">
        <f>SUM(C39:F39)</f>
        <v>45</v>
      </c>
      <c r="K39" s="224"/>
      <c r="L39" s="105"/>
      <c r="M39" s="224"/>
      <c r="N39" s="224"/>
      <c r="O39" s="224"/>
      <c r="P39" s="224"/>
      <c r="Q39" s="224"/>
      <c r="R39" s="224"/>
      <c r="S39" s="224"/>
      <c r="T39" s="224"/>
      <c r="U39" s="224"/>
      <c r="V39" s="224"/>
    </row>
    <row r="40" spans="1:22" ht="18" customHeight="1" thickBot="1">
      <c r="A40" s="1126" t="s">
        <v>1055</v>
      </c>
      <c r="B40" s="507">
        <v>67</v>
      </c>
      <c r="C40" s="420">
        <v>15</v>
      </c>
      <c r="D40" s="942">
        <v>17</v>
      </c>
      <c r="E40" s="1144">
        <v>7</v>
      </c>
      <c r="F40" s="420"/>
      <c r="G40" s="421">
        <f>SUM(C40:F40)</f>
        <v>39</v>
      </c>
      <c r="K40" s="224"/>
      <c r="L40" s="105"/>
      <c r="M40" s="224"/>
      <c r="N40" s="224"/>
      <c r="O40" s="224"/>
      <c r="P40" s="224"/>
      <c r="Q40" s="224"/>
      <c r="R40" s="224"/>
      <c r="S40" s="224"/>
      <c r="T40" s="224"/>
      <c r="U40" s="224"/>
      <c r="V40" s="224"/>
    </row>
    <row r="41" spans="1:22" s="28" customFormat="1" ht="15" customHeight="1" thickBot="1">
      <c r="A41" s="527" t="s">
        <v>192</v>
      </c>
      <c r="B41" s="1151">
        <f aca="true" t="shared" si="4" ref="B41:G41">SUM(B29:B40)</f>
        <v>414</v>
      </c>
      <c r="C41" s="1151">
        <f t="shared" si="4"/>
        <v>115</v>
      </c>
      <c r="D41" s="1151">
        <f t="shared" si="4"/>
        <v>107</v>
      </c>
      <c r="E41" s="1151">
        <f t="shared" si="4"/>
        <v>33</v>
      </c>
      <c r="F41" s="1151">
        <f t="shared" si="4"/>
        <v>1</v>
      </c>
      <c r="G41" s="1151">
        <f t="shared" si="4"/>
        <v>256</v>
      </c>
      <c r="H41" s="1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</row>
    <row r="42" spans="1:22" s="28" customFormat="1" ht="15" customHeight="1" thickBot="1">
      <c r="A42" s="1127" t="s">
        <v>315</v>
      </c>
      <c r="B42" s="1152"/>
      <c r="C42" s="489"/>
      <c r="D42" s="489"/>
      <c r="E42" s="489"/>
      <c r="F42" s="1140"/>
      <c r="G42" s="1142"/>
      <c r="H42" s="1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</row>
    <row r="43" spans="1:22" ht="15" customHeight="1">
      <c r="A43" s="1139" t="s">
        <v>223</v>
      </c>
      <c r="B43" s="499">
        <v>108</v>
      </c>
      <c r="C43" s="416">
        <v>79</v>
      </c>
      <c r="D43" s="1751">
        <v>22</v>
      </c>
      <c r="E43" s="1189">
        <v>4</v>
      </c>
      <c r="F43" s="416">
        <v>1</v>
      </c>
      <c r="G43" s="417">
        <f aca="true" t="shared" si="5" ref="G43:G55">SUM(C43:F43)</f>
        <v>106</v>
      </c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</row>
    <row r="44" spans="1:22" ht="15" customHeight="1">
      <c r="A44" s="1132" t="s">
        <v>225</v>
      </c>
      <c r="B44" s="502">
        <v>59</v>
      </c>
      <c r="C44" s="418">
        <v>34</v>
      </c>
      <c r="D44" s="413">
        <v>13</v>
      </c>
      <c r="E44" s="418">
        <v>4</v>
      </c>
      <c r="F44" s="418"/>
      <c r="G44" s="419">
        <f t="shared" si="5"/>
        <v>51</v>
      </c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</row>
    <row r="45" spans="1:14" ht="15" customHeight="1">
      <c r="A45" s="1132" t="s">
        <v>289</v>
      </c>
      <c r="B45" s="502">
        <v>206</v>
      </c>
      <c r="C45" s="418">
        <v>170</v>
      </c>
      <c r="D45" s="413">
        <v>17</v>
      </c>
      <c r="E45" s="759">
        <v>7</v>
      </c>
      <c r="F45" s="418">
        <v>1</v>
      </c>
      <c r="G45" s="419">
        <f t="shared" si="5"/>
        <v>195</v>
      </c>
      <c r="K45" s="224"/>
      <c r="L45" s="105"/>
      <c r="M45" s="224"/>
      <c r="N45" s="224"/>
    </row>
    <row r="46" spans="1:14" ht="15" customHeight="1">
      <c r="A46" s="1132" t="s">
        <v>228</v>
      </c>
      <c r="B46" s="502">
        <v>80</v>
      </c>
      <c r="C46" s="418">
        <v>58</v>
      </c>
      <c r="D46" s="413">
        <v>11</v>
      </c>
      <c r="E46" s="759">
        <v>3</v>
      </c>
      <c r="F46" s="418">
        <v>2</v>
      </c>
      <c r="G46" s="419">
        <f t="shared" si="5"/>
        <v>74</v>
      </c>
      <c r="K46" s="224"/>
      <c r="L46" s="105"/>
      <c r="M46" s="224"/>
      <c r="N46" s="224"/>
    </row>
    <row r="47" spans="1:14" ht="15" customHeight="1">
      <c r="A47" s="1132" t="s">
        <v>226</v>
      </c>
      <c r="B47" s="502">
        <v>89</v>
      </c>
      <c r="C47" s="418">
        <v>43</v>
      </c>
      <c r="D47" s="413">
        <v>23</v>
      </c>
      <c r="E47" s="759">
        <v>7</v>
      </c>
      <c r="F47" s="418">
        <v>1</v>
      </c>
      <c r="G47" s="419">
        <f t="shared" si="5"/>
        <v>74</v>
      </c>
      <c r="K47" s="224"/>
      <c r="L47" s="105"/>
      <c r="M47" s="224"/>
      <c r="N47" s="224"/>
    </row>
    <row r="48" spans="1:14" ht="15" customHeight="1">
      <c r="A48" s="1132" t="s">
        <v>397</v>
      </c>
      <c r="B48" s="502">
        <v>82</v>
      </c>
      <c r="C48" s="418">
        <v>52</v>
      </c>
      <c r="D48" s="413">
        <v>11</v>
      </c>
      <c r="E48" s="759">
        <v>5</v>
      </c>
      <c r="F48" s="418">
        <v>1</v>
      </c>
      <c r="G48" s="419">
        <f t="shared" si="5"/>
        <v>69</v>
      </c>
      <c r="K48" s="224"/>
      <c r="L48" s="105"/>
      <c r="M48" s="224"/>
      <c r="N48" s="224"/>
    </row>
    <row r="49" spans="1:14" ht="15" customHeight="1">
      <c r="A49" s="1132" t="s">
        <v>222</v>
      </c>
      <c r="B49" s="502">
        <v>226</v>
      </c>
      <c r="C49" s="418">
        <v>116</v>
      </c>
      <c r="D49" s="413">
        <v>52</v>
      </c>
      <c r="E49" s="759">
        <v>19</v>
      </c>
      <c r="F49" s="418">
        <v>3</v>
      </c>
      <c r="G49" s="419">
        <f t="shared" si="5"/>
        <v>190</v>
      </c>
      <c r="K49" s="224"/>
      <c r="L49" s="105"/>
      <c r="M49" s="224"/>
      <c r="N49" s="224"/>
    </row>
    <row r="50" spans="1:14" ht="15" customHeight="1">
      <c r="A50" s="1132" t="s">
        <v>227</v>
      </c>
      <c r="B50" s="502">
        <v>70</v>
      </c>
      <c r="C50" s="418">
        <v>19</v>
      </c>
      <c r="D50" s="413">
        <v>25</v>
      </c>
      <c r="E50" s="759">
        <v>7</v>
      </c>
      <c r="F50" s="418"/>
      <c r="G50" s="419">
        <f t="shared" si="5"/>
        <v>51</v>
      </c>
      <c r="K50" s="224"/>
      <c r="L50" s="105"/>
      <c r="M50" s="224"/>
      <c r="N50" s="224"/>
    </row>
    <row r="51" spans="1:14" ht="15" customHeight="1">
      <c r="A51" s="1132" t="s">
        <v>224</v>
      </c>
      <c r="B51" s="502">
        <v>119</v>
      </c>
      <c r="C51" s="418">
        <v>63</v>
      </c>
      <c r="D51" s="413">
        <v>21</v>
      </c>
      <c r="E51" s="759">
        <v>7</v>
      </c>
      <c r="F51" s="418">
        <v>2</v>
      </c>
      <c r="G51" s="419">
        <f t="shared" si="5"/>
        <v>93</v>
      </c>
      <c r="K51" s="224"/>
      <c r="L51" s="105"/>
      <c r="M51" s="224"/>
      <c r="N51" s="224"/>
    </row>
    <row r="52" spans="1:14" ht="15" customHeight="1">
      <c r="A52" s="1132" t="s">
        <v>232</v>
      </c>
      <c r="B52" s="502">
        <v>81</v>
      </c>
      <c r="C52" s="418">
        <v>23</v>
      </c>
      <c r="D52" s="413">
        <v>30</v>
      </c>
      <c r="E52" s="759">
        <v>4</v>
      </c>
      <c r="F52" s="418">
        <v>1</v>
      </c>
      <c r="G52" s="419">
        <f t="shared" si="5"/>
        <v>58</v>
      </c>
      <c r="K52" s="224"/>
      <c r="L52" s="105"/>
      <c r="M52" s="224"/>
      <c r="N52" s="224"/>
    </row>
    <row r="53" spans="1:14" ht="15" customHeight="1">
      <c r="A53" s="1132" t="s">
        <v>230</v>
      </c>
      <c r="B53" s="502">
        <v>197</v>
      </c>
      <c r="C53" s="418">
        <v>138</v>
      </c>
      <c r="D53" s="413">
        <v>30</v>
      </c>
      <c r="E53" s="759">
        <v>7</v>
      </c>
      <c r="F53" s="418">
        <v>2</v>
      </c>
      <c r="G53" s="419">
        <f t="shared" si="5"/>
        <v>177</v>
      </c>
      <c r="K53" s="224"/>
      <c r="L53" s="105"/>
      <c r="M53" s="224"/>
      <c r="N53" s="224"/>
    </row>
    <row r="54" spans="1:14" ht="15" customHeight="1">
      <c r="A54" s="1132" t="s">
        <v>231</v>
      </c>
      <c r="B54" s="502">
        <v>78</v>
      </c>
      <c r="C54" s="418">
        <v>37</v>
      </c>
      <c r="D54" s="413">
        <v>17</v>
      </c>
      <c r="E54" s="759">
        <v>6</v>
      </c>
      <c r="F54" s="418">
        <v>1</v>
      </c>
      <c r="G54" s="419">
        <f t="shared" si="5"/>
        <v>61</v>
      </c>
      <c r="K54" s="224"/>
      <c r="L54" s="105"/>
      <c r="M54" s="224"/>
      <c r="N54" s="224"/>
    </row>
    <row r="55" spans="1:14" ht="15" customHeight="1" thickBot="1">
      <c r="A55" s="1133" t="s">
        <v>302</v>
      </c>
      <c r="B55" s="507">
        <v>57</v>
      </c>
      <c r="C55" s="420">
        <v>20</v>
      </c>
      <c r="D55" s="942">
        <v>13</v>
      </c>
      <c r="E55" s="1144">
        <v>2</v>
      </c>
      <c r="F55" s="420">
        <v>3</v>
      </c>
      <c r="G55" s="421">
        <f t="shared" si="5"/>
        <v>38</v>
      </c>
      <c r="K55" s="224"/>
      <c r="L55" s="105"/>
      <c r="M55" s="224"/>
      <c r="N55" s="224"/>
    </row>
    <row r="56" spans="1:14" s="28" customFormat="1" ht="15" customHeight="1" thickBot="1">
      <c r="A56" s="527" t="s">
        <v>192</v>
      </c>
      <c r="B56" s="849">
        <f aca="true" t="shared" si="6" ref="B56:G56">SUM(B43:B55)</f>
        <v>1452</v>
      </c>
      <c r="C56" s="849">
        <f t="shared" si="6"/>
        <v>852</v>
      </c>
      <c r="D56" s="849">
        <f t="shared" si="6"/>
        <v>285</v>
      </c>
      <c r="E56" s="849">
        <f t="shared" si="6"/>
        <v>82</v>
      </c>
      <c r="F56" s="849">
        <f t="shared" si="6"/>
        <v>18</v>
      </c>
      <c r="G56" s="849">
        <f t="shared" si="6"/>
        <v>1237</v>
      </c>
      <c r="H56" s="1"/>
      <c r="K56" s="226"/>
      <c r="L56" s="105"/>
      <c r="M56" s="226"/>
      <c r="N56" s="226"/>
    </row>
    <row r="57" spans="1:14" s="28" customFormat="1" ht="15" customHeight="1" thickBot="1">
      <c r="A57" s="1127" t="s">
        <v>434</v>
      </c>
      <c r="B57" s="1151">
        <f aca="true" t="shared" si="7" ref="B57:G57">B7+B19+B27+B41+B56</f>
        <v>3189</v>
      </c>
      <c r="C57" s="1151">
        <f t="shared" si="7"/>
        <v>1582</v>
      </c>
      <c r="D57" s="1151">
        <f t="shared" si="7"/>
        <v>710</v>
      </c>
      <c r="E57" s="1151">
        <f t="shared" si="7"/>
        <v>201</v>
      </c>
      <c r="F57" s="1151">
        <f t="shared" si="7"/>
        <v>33</v>
      </c>
      <c r="G57" s="1151">
        <f t="shared" si="7"/>
        <v>2526</v>
      </c>
      <c r="H57" s="1"/>
      <c r="K57" s="226"/>
      <c r="L57" s="105"/>
      <c r="M57" s="226"/>
      <c r="N57" s="226"/>
    </row>
  </sheetData>
  <sheetProtection/>
  <mergeCells count="7">
    <mergeCell ref="A1:A2"/>
    <mergeCell ref="E1:E2"/>
    <mergeCell ref="F1:F2"/>
    <mergeCell ref="G1:G2"/>
    <mergeCell ref="B1:B2"/>
    <mergeCell ref="C1:C2"/>
    <mergeCell ref="D1:D2"/>
  </mergeCells>
  <printOptions horizontalCentered="1"/>
  <pageMargins left="0.5905511811023623" right="0.5905511811023623" top="0.5905511811023623" bottom="0.5905511811023623" header="0.1968503937007874" footer="0.2755905511811024"/>
  <pageSetup horizontalDpi="600" verticalDpi="600" orientation="portrait" paperSize="9" scale="67" r:id="rId1"/>
  <headerFooter alignWithMargins="0">
    <oddHeader>&amp;C&amp;"Times New Roman,Kalın"&amp;12TEMEL İNGİLİZCE BÖLÜMÜ ÖĞRENCİLERİNİN BAŞARI DURUMU (2011-2012 EĞİTİM ÖĞRETİM YILI)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B56"/>
  <sheetViews>
    <sheetView view="pageLayout" workbookViewId="0" topLeftCell="A1">
      <selection activeCell="B35" sqref="B35"/>
    </sheetView>
  </sheetViews>
  <sheetFormatPr defaultColWidth="10.7109375" defaultRowHeight="12.75"/>
  <cols>
    <col min="1" max="1" width="49.7109375" style="10" customWidth="1"/>
    <col min="2" max="2" width="51.140625" style="2" customWidth="1"/>
    <col min="3" max="16384" width="10.7109375" style="2" customWidth="1"/>
  </cols>
  <sheetData>
    <row r="1" spans="1:2" s="8" customFormat="1" ht="9.75" customHeight="1">
      <c r="A1" s="1935"/>
      <c r="B1" s="1937" t="s">
        <v>234</v>
      </c>
    </row>
    <row r="2" spans="1:2" s="8" customFormat="1" ht="9.75" customHeight="1" thickBot="1">
      <c r="A2" s="1936"/>
      <c r="B2" s="1938"/>
    </row>
    <row r="3" spans="1:2" s="8" customFormat="1" ht="15" customHeight="1" thickBot="1">
      <c r="A3" s="1111" t="s">
        <v>371</v>
      </c>
      <c r="B3" s="956"/>
    </row>
    <row r="4" spans="1:2" ht="15" customHeight="1">
      <c r="A4" s="1153" t="s">
        <v>201</v>
      </c>
      <c r="B4" s="808">
        <v>2</v>
      </c>
    </row>
    <row r="5" spans="1:2" ht="15" customHeight="1">
      <c r="A5" s="1154" t="s">
        <v>197</v>
      </c>
      <c r="B5" s="798">
        <v>6</v>
      </c>
    </row>
    <row r="6" spans="1:2" ht="15" customHeight="1" thickBot="1">
      <c r="A6" s="1155" t="s">
        <v>200</v>
      </c>
      <c r="B6" s="821">
        <v>1</v>
      </c>
    </row>
    <row r="7" spans="1:2" s="8" customFormat="1" ht="15" customHeight="1" thickBot="1">
      <c r="A7" s="1156" t="s">
        <v>192</v>
      </c>
      <c r="B7" s="323">
        <f>SUM(B4:B6)</f>
        <v>9</v>
      </c>
    </row>
    <row r="8" spans="1:2" s="8" customFormat="1" ht="15" customHeight="1" thickBot="1">
      <c r="A8" s="1111" t="s">
        <v>616</v>
      </c>
      <c r="B8" s="415"/>
    </row>
    <row r="9" spans="1:2" ht="15" customHeight="1">
      <c r="A9" s="1153" t="s">
        <v>202</v>
      </c>
      <c r="B9" s="808"/>
    </row>
    <row r="10" spans="1:2" ht="15" customHeight="1">
      <c r="A10" s="1154" t="s">
        <v>207</v>
      </c>
      <c r="B10" s="798">
        <v>1</v>
      </c>
    </row>
    <row r="11" spans="1:2" ht="15" customHeight="1">
      <c r="A11" s="1154" t="s">
        <v>209</v>
      </c>
      <c r="B11" s="798">
        <v>2</v>
      </c>
    </row>
    <row r="12" spans="1:2" ht="15" customHeight="1">
      <c r="A12" s="1154" t="s">
        <v>212</v>
      </c>
      <c r="B12" s="798"/>
    </row>
    <row r="13" spans="1:2" ht="15" customHeight="1">
      <c r="A13" s="1154" t="s">
        <v>203</v>
      </c>
      <c r="B13" s="798">
        <v>1</v>
      </c>
    </row>
    <row r="14" spans="1:2" ht="15" customHeight="1">
      <c r="A14" s="1154" t="s">
        <v>206</v>
      </c>
      <c r="B14" s="798">
        <v>1</v>
      </c>
    </row>
    <row r="15" spans="1:2" ht="15" customHeight="1">
      <c r="A15" s="1154" t="s">
        <v>204</v>
      </c>
      <c r="B15" s="798">
        <v>3</v>
      </c>
    </row>
    <row r="16" spans="1:2" ht="15" customHeight="1">
      <c r="A16" s="1154" t="s">
        <v>210</v>
      </c>
      <c r="B16" s="798">
        <v>5</v>
      </c>
    </row>
    <row r="17" spans="1:2" ht="15" customHeight="1">
      <c r="A17" s="1154" t="s">
        <v>211</v>
      </c>
      <c r="B17" s="798">
        <v>3</v>
      </c>
    </row>
    <row r="18" spans="1:2" ht="15" customHeight="1" thickBot="1">
      <c r="A18" s="1155" t="s">
        <v>205</v>
      </c>
      <c r="B18" s="821">
        <v>1</v>
      </c>
    </row>
    <row r="19" spans="1:2" s="8" customFormat="1" ht="15" customHeight="1" thickBot="1">
      <c r="A19" s="1156" t="s">
        <v>192</v>
      </c>
      <c r="B19" s="323">
        <f>SUM(B9:B18)</f>
        <v>17</v>
      </c>
    </row>
    <row r="20" spans="1:2" s="8" customFormat="1" ht="15" customHeight="1" thickBot="1">
      <c r="A20" s="1111" t="s">
        <v>373</v>
      </c>
      <c r="B20" s="415"/>
    </row>
    <row r="21" spans="1:2" ht="15" customHeight="1">
      <c r="A21" s="1157" t="s">
        <v>214</v>
      </c>
      <c r="B21" s="1158">
        <v>4</v>
      </c>
    </row>
    <row r="22" spans="1:2" ht="15" customHeight="1">
      <c r="A22" s="1159" t="s">
        <v>216</v>
      </c>
      <c r="B22" s="353">
        <v>11</v>
      </c>
    </row>
    <row r="23" spans="1:2" ht="15" customHeight="1">
      <c r="A23" s="1011" t="s">
        <v>540</v>
      </c>
      <c r="B23" s="353">
        <v>1</v>
      </c>
    </row>
    <row r="24" spans="1:2" ht="15" customHeight="1">
      <c r="A24" s="1159" t="s">
        <v>213</v>
      </c>
      <c r="B24" s="345">
        <v>2</v>
      </c>
    </row>
    <row r="25" spans="1:2" ht="15" customHeight="1">
      <c r="A25" s="1159" t="s">
        <v>215</v>
      </c>
      <c r="B25" s="345">
        <v>1</v>
      </c>
    </row>
    <row r="26" spans="1:2" ht="15" customHeight="1" thickBot="1">
      <c r="A26" s="1013" t="s">
        <v>667</v>
      </c>
      <c r="B26" s="345"/>
    </row>
    <row r="27" spans="1:2" s="8" customFormat="1" ht="15" customHeight="1" thickBot="1">
      <c r="A27" s="1156" t="s">
        <v>192</v>
      </c>
      <c r="B27" s="415">
        <f>SUM(B21:B26)</f>
        <v>19</v>
      </c>
    </row>
    <row r="28" spans="1:2" s="8" customFormat="1" ht="15" customHeight="1" thickBot="1">
      <c r="A28" s="1111" t="s">
        <v>374</v>
      </c>
      <c r="B28" s="415"/>
    </row>
    <row r="29" spans="1:2" s="8" customFormat="1" ht="15" customHeight="1">
      <c r="A29" s="751" t="s">
        <v>582</v>
      </c>
      <c r="B29" s="1160"/>
    </row>
    <row r="30" spans="1:2" s="9" customFormat="1" ht="18" customHeight="1">
      <c r="A30" s="1122" t="s">
        <v>22</v>
      </c>
      <c r="B30" s="345"/>
    </row>
    <row r="31" spans="1:2" s="9" customFormat="1" ht="15" customHeight="1">
      <c r="A31" s="752" t="s">
        <v>164</v>
      </c>
      <c r="B31" s="345"/>
    </row>
    <row r="32" spans="1:2" s="9" customFormat="1" ht="18" customHeight="1">
      <c r="A32" s="758" t="s">
        <v>955</v>
      </c>
      <c r="B32" s="345"/>
    </row>
    <row r="33" spans="1:2" ht="18" customHeight="1">
      <c r="A33" s="758" t="s">
        <v>956</v>
      </c>
      <c r="B33" s="345"/>
    </row>
    <row r="34" spans="1:2" ht="15" customHeight="1">
      <c r="A34" s="1124" t="s">
        <v>165</v>
      </c>
      <c r="B34" s="345"/>
    </row>
    <row r="35" spans="1:2" ht="18" customHeight="1">
      <c r="A35" s="1123" t="s">
        <v>26</v>
      </c>
      <c r="B35" s="345"/>
    </row>
    <row r="36" spans="1:2" s="9" customFormat="1" ht="18" customHeight="1">
      <c r="A36" s="1125" t="s">
        <v>27</v>
      </c>
      <c r="B36" s="345"/>
    </row>
    <row r="37" spans="1:2" s="9" customFormat="1" ht="18" customHeight="1" thickBot="1">
      <c r="A37" s="1126" t="s">
        <v>1055</v>
      </c>
      <c r="B37" s="332"/>
    </row>
    <row r="38" spans="1:2" ht="15" customHeight="1" thickBot="1">
      <c r="A38" s="1156" t="s">
        <v>192</v>
      </c>
      <c r="B38" s="326">
        <v>0</v>
      </c>
    </row>
    <row r="39" spans="1:2" ht="15" customHeight="1" thickBot="1">
      <c r="A39" s="1111" t="s">
        <v>315</v>
      </c>
      <c r="B39" s="1161"/>
    </row>
    <row r="40" spans="1:2" ht="15" customHeight="1">
      <c r="A40" s="1162" t="s">
        <v>223</v>
      </c>
      <c r="B40" s="808">
        <v>12</v>
      </c>
    </row>
    <row r="41" spans="1:2" ht="15" customHeight="1">
      <c r="A41" s="1154" t="s">
        <v>225</v>
      </c>
      <c r="B41" s="798">
        <v>1</v>
      </c>
    </row>
    <row r="42" spans="1:2" ht="15" customHeight="1">
      <c r="A42" s="1154" t="s">
        <v>289</v>
      </c>
      <c r="B42" s="798">
        <v>32</v>
      </c>
    </row>
    <row r="43" spans="1:2" ht="15" customHeight="1">
      <c r="A43" s="1154" t="s">
        <v>282</v>
      </c>
      <c r="B43" s="798">
        <v>9</v>
      </c>
    </row>
    <row r="44" spans="1:2" ht="15" customHeight="1">
      <c r="A44" s="1154" t="s">
        <v>226</v>
      </c>
      <c r="B44" s="798"/>
    </row>
    <row r="45" spans="1:2" ht="15" customHeight="1">
      <c r="A45" s="1154" t="s">
        <v>397</v>
      </c>
      <c r="B45" s="798">
        <v>6</v>
      </c>
    </row>
    <row r="46" spans="1:2" ht="15" customHeight="1">
      <c r="A46" s="1154" t="s">
        <v>222</v>
      </c>
      <c r="B46" s="798">
        <v>10</v>
      </c>
    </row>
    <row r="47" spans="1:2" ht="15" customHeight="1">
      <c r="A47" s="1154" t="s">
        <v>227</v>
      </c>
      <c r="B47" s="798">
        <v>3</v>
      </c>
    </row>
    <row r="48" spans="1:2" ht="15" customHeight="1">
      <c r="A48" s="1154" t="s">
        <v>224</v>
      </c>
      <c r="B48" s="798">
        <v>2</v>
      </c>
    </row>
    <row r="49" spans="1:2" s="9" customFormat="1" ht="15" customHeight="1">
      <c r="A49" s="1154" t="s">
        <v>232</v>
      </c>
      <c r="B49" s="798"/>
    </row>
    <row r="50" spans="1:2" ht="15" customHeight="1">
      <c r="A50" s="1154" t="s">
        <v>230</v>
      </c>
      <c r="B50" s="798">
        <v>16</v>
      </c>
    </row>
    <row r="51" spans="1:2" ht="15" customHeight="1">
      <c r="A51" s="1154" t="s">
        <v>231</v>
      </c>
      <c r="B51" s="798">
        <v>4</v>
      </c>
    </row>
    <row r="52" spans="1:2" ht="15" customHeight="1" thickBot="1">
      <c r="A52" s="1163" t="s">
        <v>302</v>
      </c>
      <c r="B52" s="821">
        <v>1</v>
      </c>
    </row>
    <row r="53" spans="1:2" s="39" customFormat="1" ht="15" customHeight="1" thickBot="1">
      <c r="A53" s="1156" t="s">
        <v>192</v>
      </c>
      <c r="B53" s="323">
        <f>SUM(B40:B52)</f>
        <v>96</v>
      </c>
    </row>
    <row r="54" spans="1:2" s="39" customFormat="1" ht="15" customHeight="1" thickBot="1">
      <c r="A54" s="1111" t="s">
        <v>434</v>
      </c>
      <c r="B54" s="323">
        <f>B7+B19+B27+B53</f>
        <v>141</v>
      </c>
    </row>
    <row r="55" spans="1:2" ht="15.75">
      <c r="A55" s="1166"/>
      <c r="B55" s="1165"/>
    </row>
    <row r="56" spans="1:2" ht="15.75">
      <c r="A56" s="1164" t="s">
        <v>982</v>
      </c>
      <c r="B56" s="1165"/>
    </row>
  </sheetData>
  <sheetProtection/>
  <mergeCells count="2">
    <mergeCell ref="A1:A2"/>
    <mergeCell ref="B1:B2"/>
  </mergeCells>
  <printOptions/>
  <pageMargins left="0.5905511811023623" right="0.5905511811023623" top="0.7874015748031497" bottom="0.5905511811023623" header="0.2362204724409449" footer="0.2755905511811024"/>
  <pageSetup horizontalDpi="600" verticalDpi="600" orientation="portrait" paperSize="9" scale="90" r:id="rId1"/>
  <headerFooter alignWithMargins="0">
    <oddHeader>&amp;C&amp;"Times New Roman,Kalın"&amp;12ZORUNLU İNGİLİZCE DERSİNDEN ( ENG 101) MUAF OLAN 
ÖĞRENCİ SAYISI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X203"/>
  <sheetViews>
    <sheetView view="pageLayout" zoomScaleSheetLayoutView="100" workbookViewId="0" topLeftCell="A49">
      <selection activeCell="A55" sqref="A55"/>
    </sheetView>
  </sheetViews>
  <sheetFormatPr defaultColWidth="9.140625" defaultRowHeight="12.75" customHeight="1"/>
  <cols>
    <col min="1" max="1" width="41.8515625" style="150" customWidth="1"/>
    <col min="2" max="2" width="8.57421875" style="151" bestFit="1" customWidth="1"/>
    <col min="3" max="7" width="6.7109375" style="151" bestFit="1" customWidth="1"/>
    <col min="8" max="9" width="8.140625" style="151" bestFit="1" customWidth="1"/>
    <col min="10" max="10" width="5.28125" style="152" bestFit="1" customWidth="1"/>
    <col min="11" max="11" width="5.28125" style="95" bestFit="1" customWidth="1"/>
    <col min="12" max="12" width="6.57421875" style="95" bestFit="1" customWidth="1"/>
    <col min="13" max="13" width="9.28125" style="95" bestFit="1" customWidth="1"/>
    <col min="14" max="14" width="5.28125" style="95" bestFit="1" customWidth="1"/>
    <col min="15" max="15" width="6.57421875" style="95" bestFit="1" customWidth="1"/>
    <col min="16" max="16" width="9.00390625" style="95" bestFit="1" customWidth="1"/>
    <col min="17" max="17" width="5.28125" style="41" bestFit="1" customWidth="1"/>
    <col min="18" max="18" width="6.57421875" style="95" bestFit="1" customWidth="1"/>
    <col min="19" max="19" width="12.00390625" style="95" bestFit="1" customWidth="1"/>
    <col min="20" max="21" width="6.57421875" style="95" bestFit="1" customWidth="1"/>
    <col min="22" max="22" width="5.28125" style="95" bestFit="1" customWidth="1"/>
    <col min="23" max="23" width="6.7109375" style="11" customWidth="1"/>
    <col min="24" max="16384" width="9.140625" style="11" customWidth="1"/>
  </cols>
  <sheetData>
    <row r="1" spans="1:22" ht="19.5" customHeight="1" thickBot="1">
      <c r="A1" s="1946"/>
      <c r="B1" s="1940" t="s">
        <v>526</v>
      </c>
      <c r="C1" s="1941" t="s">
        <v>369</v>
      </c>
      <c r="D1" s="1942"/>
      <c r="E1" s="1942"/>
      <c r="F1" s="1942"/>
      <c r="G1" s="1943"/>
      <c r="H1" s="1177" t="s">
        <v>246</v>
      </c>
      <c r="I1" s="1178" t="s">
        <v>246</v>
      </c>
      <c r="J1" s="1940" t="s">
        <v>285</v>
      </c>
      <c r="K1" s="1876" t="s">
        <v>517</v>
      </c>
      <c r="L1" s="1876"/>
      <c r="M1" s="1877"/>
      <c r="N1" s="1941" t="s">
        <v>360</v>
      </c>
      <c r="O1" s="1942"/>
      <c r="P1" s="1943"/>
      <c r="Q1" s="1941" t="s">
        <v>567</v>
      </c>
      <c r="R1" s="1942"/>
      <c r="S1" s="1943"/>
      <c r="T1" s="1941" t="s">
        <v>518</v>
      </c>
      <c r="U1" s="1942"/>
      <c r="V1" s="1943"/>
    </row>
    <row r="2" spans="1:22" ht="19.5" customHeight="1" thickBot="1">
      <c r="A2" s="1947"/>
      <c r="B2" s="1938"/>
      <c r="C2" s="1179" t="s">
        <v>520</v>
      </c>
      <c r="D2" s="1180" t="s">
        <v>521</v>
      </c>
      <c r="E2" s="1180" t="s">
        <v>522</v>
      </c>
      <c r="F2" s="1180" t="s">
        <v>523</v>
      </c>
      <c r="G2" s="1181" t="s">
        <v>524</v>
      </c>
      <c r="H2" s="1136" t="s">
        <v>140</v>
      </c>
      <c r="I2" s="1182" t="s">
        <v>369</v>
      </c>
      <c r="J2" s="1938"/>
      <c r="K2" s="1183" t="s">
        <v>519</v>
      </c>
      <c r="L2" s="1180" t="s">
        <v>525</v>
      </c>
      <c r="M2" s="1181" t="s">
        <v>283</v>
      </c>
      <c r="N2" s="1179" t="s">
        <v>519</v>
      </c>
      <c r="O2" s="1180" t="s">
        <v>525</v>
      </c>
      <c r="P2" s="1181" t="s">
        <v>284</v>
      </c>
      <c r="Q2" s="1179" t="s">
        <v>519</v>
      </c>
      <c r="R2" s="1180" t="s">
        <v>525</v>
      </c>
      <c r="S2" s="1181" t="s">
        <v>536</v>
      </c>
      <c r="T2" s="1179" t="s">
        <v>525</v>
      </c>
      <c r="U2" s="1180" t="s">
        <v>392</v>
      </c>
      <c r="V2" s="1181" t="s">
        <v>285</v>
      </c>
    </row>
    <row r="3" spans="1:22" ht="15" customHeight="1" thickBot="1">
      <c r="A3" s="850" t="s">
        <v>371</v>
      </c>
      <c r="B3" s="1167"/>
      <c r="C3" s="1168"/>
      <c r="D3" s="1168"/>
      <c r="E3" s="1168"/>
      <c r="F3" s="1168"/>
      <c r="G3" s="1168"/>
      <c r="H3" s="1168"/>
      <c r="I3" s="1168"/>
      <c r="J3" s="1168"/>
      <c r="K3" s="1168"/>
      <c r="L3" s="1168"/>
      <c r="M3" s="1168"/>
      <c r="N3" s="1168"/>
      <c r="O3" s="1168"/>
      <c r="P3" s="1168"/>
      <c r="Q3" s="1168"/>
      <c r="R3" s="1168"/>
      <c r="S3" s="1168"/>
      <c r="T3" s="1168"/>
      <c r="U3" s="1168"/>
      <c r="V3" s="1169"/>
    </row>
    <row r="4" spans="1:23" ht="15" customHeight="1">
      <c r="A4" s="1170" t="s">
        <v>201</v>
      </c>
      <c r="B4" s="499">
        <v>41</v>
      </c>
      <c r="C4" s="416">
        <v>52</v>
      </c>
      <c r="D4" s="416">
        <v>39</v>
      </c>
      <c r="E4" s="416">
        <v>42</v>
      </c>
      <c r="F4" s="416">
        <v>50</v>
      </c>
      <c r="G4" s="416"/>
      <c r="H4" s="1184"/>
      <c r="I4" s="416">
        <f>SUM(C4:H4)</f>
        <v>183</v>
      </c>
      <c r="J4" s="416">
        <v>7</v>
      </c>
      <c r="K4" s="416"/>
      <c r="L4" s="416">
        <v>2</v>
      </c>
      <c r="M4" s="416">
        <v>22</v>
      </c>
      <c r="N4" s="416"/>
      <c r="O4" s="416"/>
      <c r="P4" s="416">
        <v>28</v>
      </c>
      <c r="Q4" s="416"/>
      <c r="R4" s="416"/>
      <c r="S4" s="416">
        <v>1</v>
      </c>
      <c r="T4" s="416"/>
      <c r="U4" s="416"/>
      <c r="V4" s="417"/>
      <c r="W4" s="89"/>
    </row>
    <row r="5" spans="1:23" ht="15" customHeight="1">
      <c r="A5" s="562" t="s">
        <v>29</v>
      </c>
      <c r="B5" s="502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>
        <v>5</v>
      </c>
      <c r="N5" s="418"/>
      <c r="O5" s="418"/>
      <c r="P5" s="418"/>
      <c r="Q5" s="418"/>
      <c r="R5" s="418"/>
      <c r="S5" s="418"/>
      <c r="T5" s="418"/>
      <c r="U5" s="418"/>
      <c r="V5" s="419"/>
      <c r="W5" s="89"/>
    </row>
    <row r="6" spans="1:23" ht="15" customHeight="1">
      <c r="A6" s="1171" t="s">
        <v>197</v>
      </c>
      <c r="B6" s="502">
        <v>85</v>
      </c>
      <c r="C6" s="418">
        <v>88</v>
      </c>
      <c r="D6" s="418">
        <v>85</v>
      </c>
      <c r="E6" s="418">
        <v>83</v>
      </c>
      <c r="F6" s="418">
        <v>101</v>
      </c>
      <c r="G6" s="418"/>
      <c r="H6" s="1185"/>
      <c r="I6" s="418">
        <f>SUM(C6:H6)</f>
        <v>357</v>
      </c>
      <c r="J6" s="418">
        <v>14</v>
      </c>
      <c r="K6" s="418">
        <v>1</v>
      </c>
      <c r="L6" s="418"/>
      <c r="M6" s="418">
        <v>62</v>
      </c>
      <c r="N6" s="418"/>
      <c r="O6" s="418"/>
      <c r="P6" s="418">
        <v>32</v>
      </c>
      <c r="Q6" s="418"/>
      <c r="R6" s="418"/>
      <c r="S6" s="418"/>
      <c r="T6" s="418"/>
      <c r="U6" s="418"/>
      <c r="V6" s="419"/>
      <c r="W6" s="89"/>
    </row>
    <row r="7" spans="1:23" ht="15" customHeight="1">
      <c r="A7" s="562" t="s">
        <v>30</v>
      </c>
      <c r="B7" s="502"/>
      <c r="C7" s="418"/>
      <c r="D7" s="418"/>
      <c r="E7" s="418"/>
      <c r="F7" s="418"/>
      <c r="G7" s="418"/>
      <c r="H7" s="418"/>
      <c r="I7" s="418"/>
      <c r="J7" s="418">
        <v>3</v>
      </c>
      <c r="K7" s="418"/>
      <c r="L7" s="418"/>
      <c r="M7" s="418">
        <v>14</v>
      </c>
      <c r="N7" s="418"/>
      <c r="O7" s="418"/>
      <c r="P7" s="418">
        <v>25</v>
      </c>
      <c r="Q7" s="418"/>
      <c r="R7" s="418"/>
      <c r="S7" s="418"/>
      <c r="T7" s="418"/>
      <c r="U7" s="418"/>
      <c r="V7" s="419"/>
      <c r="W7" s="89"/>
    </row>
    <row r="8" spans="1:23" ht="15" customHeight="1">
      <c r="A8" s="562" t="s">
        <v>31</v>
      </c>
      <c r="B8" s="502"/>
      <c r="C8" s="418"/>
      <c r="D8" s="418"/>
      <c r="E8" s="418"/>
      <c r="F8" s="418"/>
      <c r="G8" s="418"/>
      <c r="H8" s="418"/>
      <c r="I8" s="418"/>
      <c r="J8" s="418">
        <v>3</v>
      </c>
      <c r="K8" s="418"/>
      <c r="L8" s="418"/>
      <c r="M8" s="418">
        <v>57</v>
      </c>
      <c r="N8" s="418"/>
      <c r="O8" s="418">
        <v>2</v>
      </c>
      <c r="P8" s="418">
        <v>19</v>
      </c>
      <c r="Q8" s="418"/>
      <c r="R8" s="418"/>
      <c r="S8" s="418"/>
      <c r="T8" s="418"/>
      <c r="U8" s="418"/>
      <c r="V8" s="419"/>
      <c r="W8" s="89"/>
    </row>
    <row r="9" spans="1:23" ht="15" customHeight="1">
      <c r="A9" s="562" t="s">
        <v>32</v>
      </c>
      <c r="B9" s="502"/>
      <c r="C9" s="418"/>
      <c r="D9" s="418"/>
      <c r="E9" s="418"/>
      <c r="F9" s="418"/>
      <c r="G9" s="418"/>
      <c r="H9" s="418"/>
      <c r="I9" s="418"/>
      <c r="J9" s="418">
        <v>2</v>
      </c>
      <c r="K9" s="418"/>
      <c r="L9" s="418">
        <v>1</v>
      </c>
      <c r="M9" s="418">
        <v>28</v>
      </c>
      <c r="N9" s="418"/>
      <c r="O9" s="418"/>
      <c r="P9" s="418">
        <v>21</v>
      </c>
      <c r="Q9" s="418"/>
      <c r="R9" s="418"/>
      <c r="S9" s="418"/>
      <c r="T9" s="418"/>
      <c r="U9" s="418"/>
      <c r="V9" s="419"/>
      <c r="W9" s="89"/>
    </row>
    <row r="10" spans="1:23" ht="15" customHeight="1">
      <c r="A10" s="562" t="s">
        <v>35</v>
      </c>
      <c r="B10" s="502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>
        <v>13</v>
      </c>
      <c r="N10" s="418"/>
      <c r="O10" s="418"/>
      <c r="P10" s="418"/>
      <c r="Q10" s="418"/>
      <c r="R10" s="418"/>
      <c r="S10" s="418"/>
      <c r="T10" s="418"/>
      <c r="U10" s="418"/>
      <c r="V10" s="419"/>
      <c r="W10" s="89"/>
    </row>
    <row r="11" spans="1:23" ht="15" customHeight="1">
      <c r="A11" s="1171" t="s">
        <v>200</v>
      </c>
      <c r="B11" s="502">
        <v>57</v>
      </c>
      <c r="C11" s="418">
        <v>57</v>
      </c>
      <c r="D11" s="418">
        <v>40</v>
      </c>
      <c r="E11" s="418">
        <v>48</v>
      </c>
      <c r="F11" s="418">
        <v>66</v>
      </c>
      <c r="G11" s="418"/>
      <c r="H11" s="1185"/>
      <c r="I11" s="418">
        <f>SUM(C11:H11)</f>
        <v>211</v>
      </c>
      <c r="J11" s="418">
        <v>3</v>
      </c>
      <c r="K11" s="418"/>
      <c r="L11" s="418"/>
      <c r="M11" s="418"/>
      <c r="N11" s="418"/>
      <c r="O11" s="418"/>
      <c r="P11" s="418">
        <v>40</v>
      </c>
      <c r="Q11" s="418"/>
      <c r="R11" s="418"/>
      <c r="S11" s="418">
        <v>4</v>
      </c>
      <c r="T11" s="418"/>
      <c r="U11" s="418"/>
      <c r="V11" s="419"/>
      <c r="W11" s="89"/>
    </row>
    <row r="12" spans="1:23" ht="15" customHeight="1">
      <c r="A12" s="562" t="s">
        <v>36</v>
      </c>
      <c r="B12" s="502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>
        <v>20</v>
      </c>
      <c r="N12" s="418"/>
      <c r="O12" s="418"/>
      <c r="P12" s="418"/>
      <c r="Q12" s="418"/>
      <c r="R12" s="418"/>
      <c r="S12" s="418"/>
      <c r="T12" s="418"/>
      <c r="U12" s="418"/>
      <c r="V12" s="419"/>
      <c r="W12" s="89"/>
    </row>
    <row r="13" spans="1:23" ht="15" customHeight="1">
      <c r="A13" s="562" t="s">
        <v>33</v>
      </c>
      <c r="B13" s="502"/>
      <c r="C13" s="418"/>
      <c r="D13" s="418"/>
      <c r="E13" s="418"/>
      <c r="F13" s="418"/>
      <c r="G13" s="418"/>
      <c r="H13" s="418"/>
      <c r="I13" s="418"/>
      <c r="J13" s="418">
        <v>1</v>
      </c>
      <c r="K13" s="418"/>
      <c r="L13" s="418"/>
      <c r="M13" s="418">
        <v>15</v>
      </c>
      <c r="N13" s="418"/>
      <c r="O13" s="418"/>
      <c r="P13" s="418"/>
      <c r="Q13" s="418"/>
      <c r="R13" s="418"/>
      <c r="S13" s="418"/>
      <c r="T13" s="418"/>
      <c r="U13" s="418"/>
      <c r="V13" s="419"/>
      <c r="W13" s="89"/>
    </row>
    <row r="14" spans="1:23" ht="16.5" customHeight="1" thickBot="1">
      <c r="A14" s="1172" t="s">
        <v>34</v>
      </c>
      <c r="B14" s="507"/>
      <c r="C14" s="420"/>
      <c r="D14" s="420"/>
      <c r="E14" s="420"/>
      <c r="F14" s="420"/>
      <c r="G14" s="420"/>
      <c r="H14" s="420"/>
      <c r="I14" s="420"/>
      <c r="J14" s="420"/>
      <c r="K14" s="420"/>
      <c r="L14" s="420">
        <v>1</v>
      </c>
      <c r="M14" s="420">
        <v>55</v>
      </c>
      <c r="N14" s="420"/>
      <c r="O14" s="420"/>
      <c r="P14" s="420"/>
      <c r="Q14" s="420"/>
      <c r="R14" s="420"/>
      <c r="S14" s="420"/>
      <c r="T14" s="420"/>
      <c r="U14" s="420"/>
      <c r="V14" s="421"/>
      <c r="W14" s="89"/>
    </row>
    <row r="15" spans="1:23" s="38" customFormat="1" ht="15" customHeight="1" thickBot="1">
      <c r="A15" s="836" t="s">
        <v>192</v>
      </c>
      <c r="B15" s="722">
        <f>SUM(B4:B14)</f>
        <v>183</v>
      </c>
      <c r="C15" s="722">
        <f aca="true" t="shared" si="0" ref="C15:S15">SUM(C4:C14)</f>
        <v>197</v>
      </c>
      <c r="D15" s="722">
        <f t="shared" si="0"/>
        <v>164</v>
      </c>
      <c r="E15" s="722">
        <f t="shared" si="0"/>
        <v>173</v>
      </c>
      <c r="F15" s="722">
        <f t="shared" si="0"/>
        <v>217</v>
      </c>
      <c r="G15" s="722"/>
      <c r="H15" s="722"/>
      <c r="I15" s="916">
        <f>SUM(C15:H15)</f>
        <v>751</v>
      </c>
      <c r="J15" s="722">
        <f t="shared" si="0"/>
        <v>33</v>
      </c>
      <c r="K15" s="722">
        <f t="shared" si="0"/>
        <v>1</v>
      </c>
      <c r="L15" s="722">
        <f t="shared" si="0"/>
        <v>4</v>
      </c>
      <c r="M15" s="722">
        <f t="shared" si="0"/>
        <v>291</v>
      </c>
      <c r="N15" s="722"/>
      <c r="O15" s="722">
        <f t="shared" si="0"/>
        <v>2</v>
      </c>
      <c r="P15" s="722">
        <f t="shared" si="0"/>
        <v>165</v>
      </c>
      <c r="Q15" s="722"/>
      <c r="R15" s="722"/>
      <c r="S15" s="722">
        <f t="shared" si="0"/>
        <v>5</v>
      </c>
      <c r="T15" s="722"/>
      <c r="U15" s="722"/>
      <c r="V15" s="849"/>
      <c r="W15" s="89"/>
    </row>
    <row r="16" spans="1:23" s="38" customFormat="1" ht="15" customHeight="1" thickBot="1">
      <c r="A16" s="836" t="s">
        <v>616</v>
      </c>
      <c r="B16" s="827"/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29"/>
      <c r="W16" s="89"/>
    </row>
    <row r="17" spans="1:23" s="38" customFormat="1" ht="15" customHeight="1">
      <c r="A17" s="1173" t="s">
        <v>144</v>
      </c>
      <c r="B17" s="532">
        <v>43</v>
      </c>
      <c r="C17" s="535">
        <v>67</v>
      </c>
      <c r="D17" s="535">
        <v>38</v>
      </c>
      <c r="E17" s="535">
        <v>49</v>
      </c>
      <c r="F17" s="535">
        <v>56</v>
      </c>
      <c r="G17" s="535"/>
      <c r="H17" s="1186"/>
      <c r="I17" s="535">
        <f>SUM(C17:H17)</f>
        <v>210</v>
      </c>
      <c r="J17" s="535">
        <v>3</v>
      </c>
      <c r="K17" s="535"/>
      <c r="L17" s="535"/>
      <c r="M17" s="535">
        <v>77</v>
      </c>
      <c r="N17" s="535"/>
      <c r="O17" s="535"/>
      <c r="P17" s="535">
        <v>76</v>
      </c>
      <c r="Q17" s="535"/>
      <c r="R17" s="535"/>
      <c r="S17" s="535"/>
      <c r="T17" s="535"/>
      <c r="U17" s="535"/>
      <c r="V17" s="536"/>
      <c r="W17" s="89"/>
    </row>
    <row r="18" spans="1:23" ht="15" customHeight="1">
      <c r="A18" s="828" t="s">
        <v>204</v>
      </c>
      <c r="B18" s="502">
        <v>30</v>
      </c>
      <c r="C18" s="418">
        <v>34</v>
      </c>
      <c r="D18" s="418">
        <v>31</v>
      </c>
      <c r="E18" s="418">
        <v>25</v>
      </c>
      <c r="F18" s="418">
        <v>32</v>
      </c>
      <c r="G18" s="418"/>
      <c r="H18" s="1185"/>
      <c r="I18" s="535">
        <f aca="true" t="shared" si="1" ref="I18:I30">SUM(C18:H18)</f>
        <v>122</v>
      </c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9"/>
      <c r="W18" s="89"/>
    </row>
    <row r="19" spans="1:23" ht="15" customHeight="1">
      <c r="A19" s="828" t="s">
        <v>207</v>
      </c>
      <c r="B19" s="502">
        <v>49</v>
      </c>
      <c r="C19" s="418">
        <v>45</v>
      </c>
      <c r="D19" s="418">
        <v>35</v>
      </c>
      <c r="E19" s="418">
        <v>41</v>
      </c>
      <c r="F19" s="418">
        <v>30</v>
      </c>
      <c r="G19" s="418"/>
      <c r="H19" s="1185"/>
      <c r="I19" s="535">
        <f t="shared" si="1"/>
        <v>151</v>
      </c>
      <c r="J19" s="418">
        <v>4</v>
      </c>
      <c r="K19" s="418"/>
      <c r="L19" s="418">
        <v>7</v>
      </c>
      <c r="M19" s="418">
        <v>57</v>
      </c>
      <c r="N19" s="418"/>
      <c r="O19" s="418">
        <v>2</v>
      </c>
      <c r="P19" s="418">
        <v>47</v>
      </c>
      <c r="Q19" s="418"/>
      <c r="R19" s="418"/>
      <c r="S19" s="418"/>
      <c r="T19" s="418"/>
      <c r="U19" s="418"/>
      <c r="V19" s="419"/>
      <c r="W19" s="89"/>
    </row>
    <row r="20" spans="1:23" ht="15" customHeight="1">
      <c r="A20" s="828" t="s">
        <v>209</v>
      </c>
      <c r="B20" s="502">
        <v>104</v>
      </c>
      <c r="C20" s="418">
        <v>125</v>
      </c>
      <c r="D20" s="418">
        <v>85</v>
      </c>
      <c r="E20" s="418">
        <v>81</v>
      </c>
      <c r="F20" s="418">
        <v>106</v>
      </c>
      <c r="G20" s="418"/>
      <c r="H20" s="1185"/>
      <c r="I20" s="535">
        <f t="shared" si="1"/>
        <v>397</v>
      </c>
      <c r="J20" s="418">
        <v>5</v>
      </c>
      <c r="K20" s="418"/>
      <c r="L20" s="418">
        <v>3</v>
      </c>
      <c r="M20" s="418">
        <v>55</v>
      </c>
      <c r="N20" s="418"/>
      <c r="O20" s="418">
        <v>5</v>
      </c>
      <c r="P20" s="418">
        <v>62</v>
      </c>
      <c r="Q20" s="418"/>
      <c r="R20" s="418"/>
      <c r="S20" s="418">
        <v>11</v>
      </c>
      <c r="T20" s="418"/>
      <c r="U20" s="418"/>
      <c r="V20" s="419"/>
      <c r="W20" s="89"/>
    </row>
    <row r="21" spans="1:23" ht="15" customHeight="1">
      <c r="A21" s="828" t="s">
        <v>212</v>
      </c>
      <c r="B21" s="502">
        <v>60</v>
      </c>
      <c r="C21" s="418">
        <v>55</v>
      </c>
      <c r="D21" s="418">
        <v>47</v>
      </c>
      <c r="E21" s="418">
        <v>46</v>
      </c>
      <c r="F21" s="418">
        <v>54</v>
      </c>
      <c r="G21" s="418"/>
      <c r="H21" s="1185"/>
      <c r="I21" s="535">
        <f t="shared" si="1"/>
        <v>202</v>
      </c>
      <c r="J21" s="418">
        <v>2</v>
      </c>
      <c r="K21" s="418"/>
      <c r="L21" s="418"/>
      <c r="M21" s="418">
        <v>21</v>
      </c>
      <c r="N21" s="418"/>
      <c r="O21" s="418"/>
      <c r="P21" s="418">
        <v>11</v>
      </c>
      <c r="Q21" s="418"/>
      <c r="R21" s="418"/>
      <c r="S21" s="418"/>
      <c r="T21" s="418"/>
      <c r="U21" s="418"/>
      <c r="V21" s="419"/>
      <c r="W21" s="89"/>
    </row>
    <row r="22" spans="1:23" ht="15" customHeight="1">
      <c r="A22" s="828" t="s">
        <v>203</v>
      </c>
      <c r="B22" s="502">
        <v>85</v>
      </c>
      <c r="C22" s="418">
        <v>79</v>
      </c>
      <c r="D22" s="418">
        <v>54</v>
      </c>
      <c r="E22" s="418">
        <v>78</v>
      </c>
      <c r="F22" s="418">
        <v>82</v>
      </c>
      <c r="G22" s="418"/>
      <c r="H22" s="1185"/>
      <c r="I22" s="535">
        <f t="shared" si="1"/>
        <v>293</v>
      </c>
      <c r="J22" s="418">
        <v>3</v>
      </c>
      <c r="K22" s="418"/>
      <c r="L22" s="418"/>
      <c r="M22" s="418">
        <v>54</v>
      </c>
      <c r="N22" s="418"/>
      <c r="O22" s="418"/>
      <c r="P22" s="418">
        <v>36</v>
      </c>
      <c r="Q22" s="418"/>
      <c r="R22" s="418"/>
      <c r="S22" s="418">
        <v>11</v>
      </c>
      <c r="T22" s="418"/>
      <c r="U22" s="418"/>
      <c r="V22" s="419"/>
      <c r="W22" s="89"/>
    </row>
    <row r="23" spans="1:23" ht="15" customHeight="1">
      <c r="A23" s="828" t="s">
        <v>206</v>
      </c>
      <c r="B23" s="502">
        <v>96</v>
      </c>
      <c r="C23" s="418">
        <v>97</v>
      </c>
      <c r="D23" s="418">
        <v>77</v>
      </c>
      <c r="E23" s="418">
        <v>71</v>
      </c>
      <c r="F23" s="418">
        <v>86</v>
      </c>
      <c r="G23" s="418"/>
      <c r="H23" s="1185"/>
      <c r="I23" s="535">
        <f t="shared" si="1"/>
        <v>331</v>
      </c>
      <c r="J23" s="418">
        <v>4</v>
      </c>
      <c r="K23" s="418"/>
      <c r="L23" s="418"/>
      <c r="M23" s="418">
        <v>1</v>
      </c>
      <c r="N23" s="418"/>
      <c r="O23" s="418">
        <v>2</v>
      </c>
      <c r="P23" s="418">
        <v>18</v>
      </c>
      <c r="Q23" s="418"/>
      <c r="R23" s="418"/>
      <c r="S23" s="418">
        <v>41</v>
      </c>
      <c r="T23" s="418"/>
      <c r="U23" s="418"/>
      <c r="V23" s="419"/>
      <c r="W23" s="89"/>
    </row>
    <row r="24" spans="1:23" ht="15" customHeight="1">
      <c r="A24" s="828" t="s">
        <v>210</v>
      </c>
      <c r="B24" s="502">
        <v>67</v>
      </c>
      <c r="C24" s="418">
        <v>71</v>
      </c>
      <c r="D24" s="418">
        <v>56</v>
      </c>
      <c r="E24" s="418">
        <v>65</v>
      </c>
      <c r="F24" s="418">
        <v>57</v>
      </c>
      <c r="G24" s="418"/>
      <c r="H24" s="1185"/>
      <c r="I24" s="535">
        <f t="shared" si="1"/>
        <v>249</v>
      </c>
      <c r="J24" s="418">
        <v>13</v>
      </c>
      <c r="K24" s="418"/>
      <c r="L24" s="418">
        <v>4</v>
      </c>
      <c r="M24" s="418">
        <v>60</v>
      </c>
      <c r="N24" s="418"/>
      <c r="O24" s="418">
        <v>2</v>
      </c>
      <c r="P24" s="418">
        <v>49</v>
      </c>
      <c r="Q24" s="418"/>
      <c r="R24" s="418"/>
      <c r="S24" s="418">
        <v>13</v>
      </c>
      <c r="T24" s="418"/>
      <c r="U24" s="418"/>
      <c r="V24" s="419"/>
      <c r="W24" s="89"/>
    </row>
    <row r="25" spans="1:23" ht="16.5" customHeight="1">
      <c r="A25" s="505" t="s">
        <v>37</v>
      </c>
      <c r="B25" s="502"/>
      <c r="C25" s="418"/>
      <c r="D25" s="418"/>
      <c r="E25" s="418"/>
      <c r="F25" s="418"/>
      <c r="G25" s="418"/>
      <c r="H25" s="418"/>
      <c r="I25" s="535"/>
      <c r="J25" s="418"/>
      <c r="K25" s="418"/>
      <c r="L25" s="418"/>
      <c r="M25" s="418">
        <v>3</v>
      </c>
      <c r="N25" s="418"/>
      <c r="O25" s="418"/>
      <c r="P25" s="418"/>
      <c r="Q25" s="418"/>
      <c r="R25" s="418"/>
      <c r="S25" s="418"/>
      <c r="T25" s="418"/>
      <c r="U25" s="418"/>
      <c r="V25" s="419"/>
      <c r="W25" s="89"/>
    </row>
    <row r="26" spans="1:23" ht="15" customHeight="1">
      <c r="A26" s="562" t="s">
        <v>38</v>
      </c>
      <c r="B26" s="502"/>
      <c r="C26" s="418"/>
      <c r="D26" s="418"/>
      <c r="E26" s="418"/>
      <c r="F26" s="418"/>
      <c r="G26" s="418"/>
      <c r="H26" s="418"/>
      <c r="I26" s="535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>
        <v>19</v>
      </c>
      <c r="V26" s="419">
        <v>3</v>
      </c>
      <c r="W26" s="89"/>
    </row>
    <row r="27" spans="1:23" ht="15" customHeight="1">
      <c r="A27" s="828" t="s">
        <v>211</v>
      </c>
      <c r="B27" s="502">
        <v>79</v>
      </c>
      <c r="C27" s="418">
        <v>84</v>
      </c>
      <c r="D27" s="418">
        <v>66</v>
      </c>
      <c r="E27" s="418">
        <v>74</v>
      </c>
      <c r="F27" s="418">
        <v>56</v>
      </c>
      <c r="G27" s="418"/>
      <c r="H27" s="1185"/>
      <c r="I27" s="535">
        <f t="shared" si="1"/>
        <v>280</v>
      </c>
      <c r="J27" s="418">
        <v>13</v>
      </c>
      <c r="K27" s="418"/>
      <c r="L27" s="418">
        <v>2</v>
      </c>
      <c r="M27" s="418">
        <v>48</v>
      </c>
      <c r="N27" s="418"/>
      <c r="O27" s="418">
        <v>2</v>
      </c>
      <c r="P27" s="418">
        <v>139</v>
      </c>
      <c r="Q27" s="418"/>
      <c r="R27" s="418"/>
      <c r="S27" s="418">
        <v>5</v>
      </c>
      <c r="T27" s="418"/>
      <c r="U27" s="418"/>
      <c r="V27" s="419"/>
      <c r="W27" s="89"/>
    </row>
    <row r="28" spans="1:23" ht="15" customHeight="1">
      <c r="A28" s="505" t="s">
        <v>39</v>
      </c>
      <c r="B28" s="502"/>
      <c r="C28" s="418"/>
      <c r="D28" s="418"/>
      <c r="E28" s="418"/>
      <c r="F28" s="418"/>
      <c r="G28" s="418"/>
      <c r="H28" s="535"/>
      <c r="I28" s="535"/>
      <c r="J28" s="418"/>
      <c r="K28" s="418"/>
      <c r="L28" s="418"/>
      <c r="M28" s="418">
        <v>11</v>
      </c>
      <c r="N28" s="418"/>
      <c r="O28" s="418"/>
      <c r="P28" s="418"/>
      <c r="Q28" s="418"/>
      <c r="R28" s="418"/>
      <c r="S28" s="418"/>
      <c r="T28" s="418"/>
      <c r="U28" s="418"/>
      <c r="V28" s="419"/>
      <c r="W28" s="89"/>
    </row>
    <row r="29" spans="1:23" ht="15" customHeight="1" thickBot="1">
      <c r="A29" s="1174" t="s">
        <v>205</v>
      </c>
      <c r="B29" s="507">
        <v>55</v>
      </c>
      <c r="C29" s="420">
        <v>34</v>
      </c>
      <c r="D29" s="420">
        <v>24</v>
      </c>
      <c r="E29" s="420">
        <v>36</v>
      </c>
      <c r="F29" s="420">
        <v>46</v>
      </c>
      <c r="G29" s="420"/>
      <c r="H29" s="1187"/>
      <c r="I29" s="545">
        <f t="shared" si="1"/>
        <v>140</v>
      </c>
      <c r="J29" s="420">
        <v>4</v>
      </c>
      <c r="K29" s="420"/>
      <c r="L29" s="420"/>
      <c r="M29" s="420">
        <v>8</v>
      </c>
      <c r="N29" s="420"/>
      <c r="O29" s="420"/>
      <c r="P29" s="420">
        <v>19</v>
      </c>
      <c r="Q29" s="420"/>
      <c r="R29" s="420"/>
      <c r="S29" s="420">
        <v>2</v>
      </c>
      <c r="T29" s="420"/>
      <c r="U29" s="420"/>
      <c r="V29" s="421"/>
      <c r="W29" s="89"/>
    </row>
    <row r="30" spans="1:23" ht="15" customHeight="1" thickBot="1">
      <c r="A30" s="836" t="s">
        <v>192</v>
      </c>
      <c r="B30" s="827">
        <f>SUM(B17:B29)</f>
        <v>668</v>
      </c>
      <c r="C30" s="827">
        <f aca="true" t="shared" si="2" ref="C30:V30">SUM(C17:C29)</f>
        <v>691</v>
      </c>
      <c r="D30" s="827">
        <f t="shared" si="2"/>
        <v>513</v>
      </c>
      <c r="E30" s="827">
        <f t="shared" si="2"/>
        <v>566</v>
      </c>
      <c r="F30" s="827">
        <f t="shared" si="2"/>
        <v>605</v>
      </c>
      <c r="G30" s="827"/>
      <c r="H30" s="827"/>
      <c r="I30" s="511">
        <f t="shared" si="1"/>
        <v>2375</v>
      </c>
      <c r="J30" s="827">
        <f t="shared" si="2"/>
        <v>51</v>
      </c>
      <c r="K30" s="827"/>
      <c r="L30" s="827">
        <f t="shared" si="2"/>
        <v>16</v>
      </c>
      <c r="M30" s="827">
        <f t="shared" si="2"/>
        <v>395</v>
      </c>
      <c r="N30" s="827"/>
      <c r="O30" s="827">
        <f t="shared" si="2"/>
        <v>13</v>
      </c>
      <c r="P30" s="827">
        <f t="shared" si="2"/>
        <v>457</v>
      </c>
      <c r="Q30" s="827"/>
      <c r="R30" s="827"/>
      <c r="S30" s="827">
        <f t="shared" si="2"/>
        <v>83</v>
      </c>
      <c r="T30" s="827"/>
      <c r="U30" s="827">
        <f t="shared" si="2"/>
        <v>19</v>
      </c>
      <c r="V30" s="511">
        <f t="shared" si="2"/>
        <v>3</v>
      </c>
      <c r="W30" s="89"/>
    </row>
    <row r="31" spans="1:23" ht="15" customHeight="1" thickBot="1">
      <c r="A31" s="850" t="s">
        <v>373</v>
      </c>
      <c r="B31" s="242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14"/>
      <c r="W31" s="89"/>
    </row>
    <row r="32" spans="1:23" ht="15" customHeight="1">
      <c r="A32" s="1170" t="s">
        <v>214</v>
      </c>
      <c r="B32" s="1188">
        <v>115</v>
      </c>
      <c r="C32" s="1189">
        <v>125</v>
      </c>
      <c r="D32" s="1189">
        <v>135</v>
      </c>
      <c r="E32" s="1189">
        <v>105</v>
      </c>
      <c r="F32" s="1189">
        <v>123</v>
      </c>
      <c r="G32" s="1189"/>
      <c r="H32" s="1190"/>
      <c r="I32" s="1189">
        <f>SUM(C32:H32)</f>
        <v>488</v>
      </c>
      <c r="J32" s="1189">
        <v>10</v>
      </c>
      <c r="K32" s="1189"/>
      <c r="L32" s="1189">
        <v>28</v>
      </c>
      <c r="M32" s="1189">
        <v>79</v>
      </c>
      <c r="N32" s="1189"/>
      <c r="O32" s="1189">
        <v>3</v>
      </c>
      <c r="P32" s="1189">
        <v>54</v>
      </c>
      <c r="Q32" s="1189"/>
      <c r="R32" s="1189">
        <v>1</v>
      </c>
      <c r="S32" s="1189">
        <v>6</v>
      </c>
      <c r="T32" s="1189"/>
      <c r="U32" s="1189"/>
      <c r="V32" s="1191"/>
      <c r="W32" s="89"/>
    </row>
    <row r="33" spans="1:23" ht="15" customHeight="1">
      <c r="A33" s="1171" t="s">
        <v>571</v>
      </c>
      <c r="B33" s="1192">
        <v>113</v>
      </c>
      <c r="C33" s="759">
        <v>136</v>
      </c>
      <c r="D33" s="759">
        <v>109</v>
      </c>
      <c r="E33" s="759">
        <v>113</v>
      </c>
      <c r="F33" s="759">
        <v>115</v>
      </c>
      <c r="G33" s="759"/>
      <c r="H33" s="1193"/>
      <c r="I33" s="759">
        <f aca="true" t="shared" si="3" ref="I33:I39">SUM(C33:H33)</f>
        <v>473</v>
      </c>
      <c r="J33" s="759">
        <v>16</v>
      </c>
      <c r="K33" s="759"/>
      <c r="L33" s="759"/>
      <c r="M33" s="759">
        <v>66</v>
      </c>
      <c r="N33" s="759"/>
      <c r="O33" s="759"/>
      <c r="P33" s="759">
        <v>2</v>
      </c>
      <c r="Q33" s="759"/>
      <c r="R33" s="759">
        <v>1</v>
      </c>
      <c r="S33" s="759">
        <v>13</v>
      </c>
      <c r="T33" s="759"/>
      <c r="U33" s="759"/>
      <c r="V33" s="760"/>
      <c r="W33" s="89"/>
    </row>
    <row r="34" spans="1:23" ht="15" customHeight="1">
      <c r="A34" s="1175" t="s">
        <v>540</v>
      </c>
      <c r="B34" s="1192">
        <v>27</v>
      </c>
      <c r="C34" s="759">
        <v>40</v>
      </c>
      <c r="D34" s="759">
        <v>24</v>
      </c>
      <c r="E34" s="759">
        <v>17</v>
      </c>
      <c r="F34" s="759">
        <v>27</v>
      </c>
      <c r="G34" s="759"/>
      <c r="H34" s="1193"/>
      <c r="I34" s="759">
        <f t="shared" si="3"/>
        <v>108</v>
      </c>
      <c r="J34" s="759"/>
      <c r="K34" s="759"/>
      <c r="L34" s="759"/>
      <c r="M34" s="759"/>
      <c r="N34" s="759"/>
      <c r="O34" s="759"/>
      <c r="P34" s="759"/>
      <c r="Q34" s="759"/>
      <c r="R34" s="759"/>
      <c r="S34" s="759"/>
      <c r="T34" s="759"/>
      <c r="U34" s="759"/>
      <c r="V34" s="760"/>
      <c r="W34" s="89"/>
    </row>
    <row r="35" spans="1:23" ht="16.5" customHeight="1">
      <c r="A35" s="562" t="s">
        <v>40</v>
      </c>
      <c r="B35" s="1192"/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59"/>
      <c r="N35" s="759"/>
      <c r="O35" s="759"/>
      <c r="P35" s="759"/>
      <c r="Q35" s="759"/>
      <c r="R35" s="759"/>
      <c r="S35" s="759"/>
      <c r="T35" s="759"/>
      <c r="U35" s="759">
        <v>56</v>
      </c>
      <c r="V35" s="760">
        <v>1</v>
      </c>
      <c r="W35" s="89"/>
    </row>
    <row r="36" spans="1:23" ht="15" customHeight="1">
      <c r="A36" s="1171" t="s">
        <v>233</v>
      </c>
      <c r="B36" s="1192">
        <v>118</v>
      </c>
      <c r="C36" s="759">
        <v>122</v>
      </c>
      <c r="D36" s="759">
        <v>101</v>
      </c>
      <c r="E36" s="759">
        <v>95</v>
      </c>
      <c r="F36" s="759">
        <v>93</v>
      </c>
      <c r="G36" s="759"/>
      <c r="H36" s="1193"/>
      <c r="I36" s="759">
        <f t="shared" si="3"/>
        <v>411</v>
      </c>
      <c r="J36" s="759">
        <v>8</v>
      </c>
      <c r="K36" s="759"/>
      <c r="L36" s="759"/>
      <c r="M36" s="759">
        <v>68</v>
      </c>
      <c r="N36" s="759"/>
      <c r="O36" s="759"/>
      <c r="P36" s="759">
        <v>61</v>
      </c>
      <c r="Q36" s="759"/>
      <c r="R36" s="759"/>
      <c r="S36" s="759"/>
      <c r="T36" s="759"/>
      <c r="U36" s="759"/>
      <c r="V36" s="760"/>
      <c r="W36" s="89"/>
    </row>
    <row r="37" spans="1:23" ht="15" customHeight="1">
      <c r="A37" s="1171" t="s">
        <v>534</v>
      </c>
      <c r="B37" s="1192">
        <v>85</v>
      </c>
      <c r="C37" s="759">
        <v>84</v>
      </c>
      <c r="D37" s="759">
        <v>77</v>
      </c>
      <c r="E37" s="759">
        <v>73</v>
      </c>
      <c r="F37" s="759">
        <v>76</v>
      </c>
      <c r="G37" s="759"/>
      <c r="H37" s="1193"/>
      <c r="I37" s="759">
        <f t="shared" si="3"/>
        <v>310</v>
      </c>
      <c r="J37" s="759">
        <v>11</v>
      </c>
      <c r="K37" s="759"/>
      <c r="L37" s="759">
        <v>4</v>
      </c>
      <c r="M37" s="759">
        <v>85</v>
      </c>
      <c r="N37" s="759"/>
      <c r="O37" s="759"/>
      <c r="P37" s="759">
        <v>96</v>
      </c>
      <c r="Q37" s="759"/>
      <c r="R37" s="759"/>
      <c r="S37" s="759"/>
      <c r="T37" s="759">
        <v>1</v>
      </c>
      <c r="U37" s="759">
        <v>19</v>
      </c>
      <c r="V37" s="760">
        <v>3</v>
      </c>
      <c r="W37" s="89"/>
    </row>
    <row r="38" spans="1:23" ht="15" customHeight="1" thickBot="1">
      <c r="A38" s="1176" t="s">
        <v>590</v>
      </c>
      <c r="B38" s="1194">
        <v>23</v>
      </c>
      <c r="C38" s="1144">
        <v>20</v>
      </c>
      <c r="D38" s="1144">
        <v>19</v>
      </c>
      <c r="E38" s="1144">
        <v>33</v>
      </c>
      <c r="F38" s="1144">
        <v>7</v>
      </c>
      <c r="G38" s="1144"/>
      <c r="H38" s="1195"/>
      <c r="I38" s="1144">
        <f t="shared" si="3"/>
        <v>79</v>
      </c>
      <c r="J38" s="1144"/>
      <c r="K38" s="1144"/>
      <c r="L38" s="1144"/>
      <c r="M38" s="1144"/>
      <c r="N38" s="1144"/>
      <c r="O38" s="1144"/>
      <c r="P38" s="1144"/>
      <c r="Q38" s="1144"/>
      <c r="R38" s="1144"/>
      <c r="S38" s="1144"/>
      <c r="T38" s="1144"/>
      <c r="U38" s="1144"/>
      <c r="V38" s="1196"/>
      <c r="W38" s="89"/>
    </row>
    <row r="39" spans="1:23" s="131" customFormat="1" ht="15" customHeight="1" thickBot="1">
      <c r="A39" s="850" t="s">
        <v>192</v>
      </c>
      <c r="B39" s="243">
        <f>SUM(B32:B38)</f>
        <v>481</v>
      </c>
      <c r="C39" s="243">
        <f aca="true" t="shared" si="4" ref="C39:V39">SUM(C32:C38)</f>
        <v>527</v>
      </c>
      <c r="D39" s="243">
        <f t="shared" si="4"/>
        <v>465</v>
      </c>
      <c r="E39" s="243">
        <f t="shared" si="4"/>
        <v>436</v>
      </c>
      <c r="F39" s="243">
        <f t="shared" si="4"/>
        <v>441</v>
      </c>
      <c r="G39" s="243"/>
      <c r="H39" s="243"/>
      <c r="I39" s="511">
        <f t="shared" si="3"/>
        <v>1869</v>
      </c>
      <c r="J39" s="243">
        <f t="shared" si="4"/>
        <v>45</v>
      </c>
      <c r="K39" s="243"/>
      <c r="L39" s="243">
        <f t="shared" si="4"/>
        <v>32</v>
      </c>
      <c r="M39" s="243">
        <f t="shared" si="4"/>
        <v>298</v>
      </c>
      <c r="N39" s="243"/>
      <c r="O39" s="243">
        <f t="shared" si="4"/>
        <v>3</v>
      </c>
      <c r="P39" s="243">
        <f t="shared" si="4"/>
        <v>213</v>
      </c>
      <c r="Q39" s="243"/>
      <c r="R39" s="243">
        <f t="shared" si="4"/>
        <v>2</v>
      </c>
      <c r="S39" s="243">
        <f t="shared" si="4"/>
        <v>19</v>
      </c>
      <c r="T39" s="243">
        <f t="shared" si="4"/>
        <v>1</v>
      </c>
      <c r="U39" s="243">
        <f t="shared" si="4"/>
        <v>75</v>
      </c>
      <c r="V39" s="849">
        <f t="shared" si="4"/>
        <v>4</v>
      </c>
      <c r="W39" s="132"/>
    </row>
    <row r="40" spans="1:23" s="131" customFormat="1" ht="15" customHeight="1" thickBot="1">
      <c r="A40" s="850" t="s">
        <v>374</v>
      </c>
      <c r="B40" s="242"/>
      <c r="C40" s="826"/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N40" s="826"/>
      <c r="O40" s="826"/>
      <c r="P40" s="826"/>
      <c r="Q40" s="826"/>
      <c r="R40" s="826"/>
      <c r="S40" s="826"/>
      <c r="T40" s="826"/>
      <c r="U40" s="826"/>
      <c r="V40" s="814"/>
      <c r="W40" s="132"/>
    </row>
    <row r="41" spans="1:23" s="131" customFormat="1" ht="16.5" customHeight="1">
      <c r="A41" s="1199" t="s">
        <v>582</v>
      </c>
      <c r="B41" s="499">
        <v>78</v>
      </c>
      <c r="C41" s="416">
        <v>63</v>
      </c>
      <c r="D41" s="416">
        <v>50</v>
      </c>
      <c r="E41" s="416">
        <v>64</v>
      </c>
      <c r="F41" s="416">
        <v>57</v>
      </c>
      <c r="G41" s="416"/>
      <c r="H41" s="416"/>
      <c r="I41" s="416">
        <f>SUM(C41:H41)</f>
        <v>234</v>
      </c>
      <c r="J41" s="416">
        <v>4</v>
      </c>
      <c r="K41" s="416"/>
      <c r="L41" s="416"/>
      <c r="M41" s="416">
        <v>28</v>
      </c>
      <c r="N41" s="416"/>
      <c r="O41" s="416"/>
      <c r="P41" s="416">
        <v>34</v>
      </c>
      <c r="Q41" s="416"/>
      <c r="R41" s="416"/>
      <c r="S41" s="416">
        <v>36</v>
      </c>
      <c r="T41" s="416"/>
      <c r="U41" s="416"/>
      <c r="V41" s="417"/>
      <c r="W41" s="89"/>
    </row>
    <row r="42" spans="1:23" s="131" customFormat="1" ht="16.5" customHeight="1">
      <c r="A42" s="830" t="s">
        <v>618</v>
      </c>
      <c r="B42" s="502"/>
      <c r="C42" s="418"/>
      <c r="D42" s="418"/>
      <c r="E42" s="418"/>
      <c r="F42" s="418"/>
      <c r="G42" s="418"/>
      <c r="H42" s="418"/>
      <c r="I42" s="418"/>
      <c r="J42" s="418">
        <v>1</v>
      </c>
      <c r="K42" s="418"/>
      <c r="L42" s="418"/>
      <c r="M42" s="418">
        <v>12</v>
      </c>
      <c r="N42" s="418"/>
      <c r="O42" s="418">
        <v>14</v>
      </c>
      <c r="P42" s="418">
        <v>90</v>
      </c>
      <c r="Q42" s="418"/>
      <c r="R42" s="418"/>
      <c r="S42" s="418">
        <v>3</v>
      </c>
      <c r="T42" s="418"/>
      <c r="U42" s="418"/>
      <c r="V42" s="419"/>
      <c r="W42" s="89"/>
    </row>
    <row r="43" spans="1:23" s="131" customFormat="1" ht="16.5" customHeight="1">
      <c r="A43" s="562" t="s">
        <v>41</v>
      </c>
      <c r="B43" s="502">
        <v>40</v>
      </c>
      <c r="C43" s="418">
        <v>45</v>
      </c>
      <c r="D43" s="418">
        <v>33</v>
      </c>
      <c r="E43" s="418">
        <v>21</v>
      </c>
      <c r="F43" s="418">
        <v>25</v>
      </c>
      <c r="G43" s="418">
        <v>29</v>
      </c>
      <c r="H43" s="418"/>
      <c r="I43" s="418">
        <f>SUM(C43:H43)</f>
        <v>153</v>
      </c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9"/>
      <c r="W43" s="89"/>
    </row>
    <row r="44" spans="1:23" s="131" customFormat="1" ht="16.5" customHeight="1">
      <c r="A44" s="562" t="s">
        <v>42</v>
      </c>
      <c r="B44" s="502">
        <v>42</v>
      </c>
      <c r="C44" s="418">
        <v>42</v>
      </c>
      <c r="D44" s="418">
        <v>21</v>
      </c>
      <c r="E44" s="418">
        <v>17</v>
      </c>
      <c r="F44" s="418">
        <v>9</v>
      </c>
      <c r="G44" s="418">
        <v>24</v>
      </c>
      <c r="H44" s="418"/>
      <c r="I44" s="418">
        <f>SUM(C44:H44)</f>
        <v>113</v>
      </c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9"/>
      <c r="W44" s="89"/>
    </row>
    <row r="45" spans="1:23" s="131" customFormat="1" ht="16.5" customHeight="1">
      <c r="A45" s="832" t="s">
        <v>313</v>
      </c>
      <c r="B45" s="1200"/>
      <c r="C45" s="1201"/>
      <c r="D45" s="1201"/>
      <c r="E45" s="1201"/>
      <c r="F45" s="1201"/>
      <c r="G45" s="1201"/>
      <c r="H45" s="1201"/>
      <c r="I45" s="418"/>
      <c r="J45" s="1201"/>
      <c r="K45" s="1201"/>
      <c r="L45" s="1201"/>
      <c r="M45" s="1201"/>
      <c r="N45" s="1201"/>
      <c r="O45" s="1201"/>
      <c r="P45" s="1201"/>
      <c r="Q45" s="1201"/>
      <c r="R45" s="1201"/>
      <c r="S45" s="1201"/>
      <c r="T45" s="1201"/>
      <c r="U45" s="1201"/>
      <c r="V45" s="1202"/>
      <c r="W45" s="463"/>
    </row>
    <row r="46" spans="1:23" s="131" customFormat="1" ht="16.5" customHeight="1">
      <c r="A46" s="562" t="s">
        <v>43</v>
      </c>
      <c r="B46" s="502">
        <v>26</v>
      </c>
      <c r="C46" s="418">
        <v>122</v>
      </c>
      <c r="D46" s="418">
        <v>103</v>
      </c>
      <c r="E46" s="418">
        <v>113</v>
      </c>
      <c r="F46" s="418">
        <v>134</v>
      </c>
      <c r="G46" s="418"/>
      <c r="H46" s="418"/>
      <c r="I46" s="418">
        <f>SUM(C46:H46)</f>
        <v>472</v>
      </c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9"/>
      <c r="W46" s="89"/>
    </row>
    <row r="47" spans="1:23" s="131" customFormat="1" ht="16.5" customHeight="1">
      <c r="A47" s="1203" t="s">
        <v>44</v>
      </c>
      <c r="B47" s="502">
        <v>11</v>
      </c>
      <c r="C47" s="418">
        <v>9</v>
      </c>
      <c r="D47" s="418">
        <v>14</v>
      </c>
      <c r="E47" s="418">
        <v>17</v>
      </c>
      <c r="F47" s="418">
        <v>16</v>
      </c>
      <c r="G47" s="418"/>
      <c r="H47" s="418"/>
      <c r="I47" s="418">
        <f>SUM(C47:H47)</f>
        <v>56</v>
      </c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9"/>
      <c r="W47" s="89"/>
    </row>
    <row r="48" spans="1:23" s="131" customFormat="1" ht="16.5" customHeight="1">
      <c r="A48" s="1243" t="s">
        <v>45</v>
      </c>
      <c r="B48" s="502"/>
      <c r="C48" s="418"/>
      <c r="D48" s="418"/>
      <c r="E48" s="418"/>
      <c r="F48" s="418"/>
      <c r="G48" s="418"/>
      <c r="H48" s="418"/>
      <c r="I48" s="418"/>
      <c r="J48" s="418">
        <v>9</v>
      </c>
      <c r="K48" s="418"/>
      <c r="L48" s="418">
        <v>1</v>
      </c>
      <c r="M48" s="418">
        <v>47</v>
      </c>
      <c r="N48" s="418"/>
      <c r="O48" s="418"/>
      <c r="P48" s="418">
        <v>40</v>
      </c>
      <c r="Q48" s="418"/>
      <c r="R48" s="418"/>
      <c r="S48" s="418"/>
      <c r="T48" s="418"/>
      <c r="U48" s="418"/>
      <c r="V48" s="419"/>
      <c r="W48" s="89"/>
    </row>
    <row r="49" spans="1:23" s="131" customFormat="1" ht="18" customHeight="1" thickBot="1">
      <c r="A49" s="1172" t="s">
        <v>46</v>
      </c>
      <c r="B49" s="507"/>
      <c r="C49" s="420"/>
      <c r="D49" s="420"/>
      <c r="E49" s="420"/>
      <c r="F49" s="420"/>
      <c r="G49" s="420"/>
      <c r="H49" s="420"/>
      <c r="I49" s="420"/>
      <c r="J49" s="420">
        <v>3</v>
      </c>
      <c r="K49" s="420"/>
      <c r="L49" s="420"/>
      <c r="M49" s="420">
        <v>28</v>
      </c>
      <c r="N49" s="420"/>
      <c r="O49" s="420"/>
      <c r="P49" s="420">
        <v>35</v>
      </c>
      <c r="Q49" s="420"/>
      <c r="R49" s="420"/>
      <c r="S49" s="420"/>
      <c r="T49" s="420"/>
      <c r="U49" s="420"/>
      <c r="V49" s="421"/>
      <c r="W49" s="89"/>
    </row>
    <row r="50" spans="1:23" s="131" customFormat="1" ht="16.5" customHeight="1" thickBot="1">
      <c r="A50" s="1197" t="s">
        <v>84</v>
      </c>
      <c r="B50" s="1197"/>
      <c r="C50" s="1197"/>
      <c r="D50" s="1197"/>
      <c r="E50" s="1197"/>
      <c r="F50" s="1197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89"/>
    </row>
    <row r="51" spans="1:23" s="131" customFormat="1" ht="16.5" customHeight="1">
      <c r="A51" s="1297" t="s">
        <v>301</v>
      </c>
      <c r="B51" s="499"/>
      <c r="C51" s="1218"/>
      <c r="D51" s="1218"/>
      <c r="E51" s="1218"/>
      <c r="F51" s="1218"/>
      <c r="G51" s="1218"/>
      <c r="H51" s="416"/>
      <c r="I51" s="416"/>
      <c r="J51" s="416">
        <v>1</v>
      </c>
      <c r="K51" s="416"/>
      <c r="L51" s="416"/>
      <c r="M51" s="416"/>
      <c r="N51" s="416"/>
      <c r="O51" s="416"/>
      <c r="P51" s="416">
        <v>65</v>
      </c>
      <c r="Q51" s="416"/>
      <c r="R51" s="416"/>
      <c r="S51" s="416">
        <v>15</v>
      </c>
      <c r="T51" s="416"/>
      <c r="U51" s="416"/>
      <c r="V51" s="417"/>
      <c r="W51" s="89"/>
    </row>
    <row r="52" spans="1:23" ht="16.5" customHeight="1">
      <c r="A52" s="505" t="s">
        <v>48</v>
      </c>
      <c r="B52" s="502">
        <v>76</v>
      </c>
      <c r="C52" s="418">
        <v>58</v>
      </c>
      <c r="D52" s="418">
        <v>48</v>
      </c>
      <c r="E52" s="418">
        <v>46</v>
      </c>
      <c r="F52" s="418">
        <v>54</v>
      </c>
      <c r="G52" s="418"/>
      <c r="H52" s="418"/>
      <c r="I52" s="418">
        <f>SUM(C52:H52)</f>
        <v>206</v>
      </c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9"/>
      <c r="W52" s="89"/>
    </row>
    <row r="53" spans="1:23" ht="16.5" customHeight="1">
      <c r="A53" s="505" t="s">
        <v>47</v>
      </c>
      <c r="B53" s="502">
        <v>61</v>
      </c>
      <c r="C53" s="418">
        <v>52</v>
      </c>
      <c r="D53" s="418">
        <v>45</v>
      </c>
      <c r="E53" s="418">
        <v>54</v>
      </c>
      <c r="F53" s="418">
        <v>44</v>
      </c>
      <c r="G53" s="418"/>
      <c r="H53" s="418"/>
      <c r="I53" s="418">
        <f>SUM(C53:H53)</f>
        <v>195</v>
      </c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9"/>
      <c r="W53" s="89"/>
    </row>
    <row r="54" spans="1:23" ht="16.5" customHeight="1">
      <c r="A54" s="524" t="s">
        <v>1052</v>
      </c>
      <c r="B54" s="502">
        <v>65</v>
      </c>
      <c r="C54" s="418">
        <v>56</v>
      </c>
      <c r="D54" s="418">
        <v>33</v>
      </c>
      <c r="E54" s="418">
        <v>40</v>
      </c>
      <c r="F54" s="418">
        <v>23</v>
      </c>
      <c r="G54" s="418"/>
      <c r="H54" s="418"/>
      <c r="I54" s="418">
        <f>SUM(C54:H54)</f>
        <v>152</v>
      </c>
      <c r="J54" s="418">
        <v>1</v>
      </c>
      <c r="K54" s="418"/>
      <c r="L54" s="418">
        <v>1</v>
      </c>
      <c r="M54" s="418">
        <v>20</v>
      </c>
      <c r="N54" s="418"/>
      <c r="O54" s="418"/>
      <c r="P54" s="418"/>
      <c r="Q54" s="418"/>
      <c r="R54" s="418"/>
      <c r="S54" s="418"/>
      <c r="T54" s="418"/>
      <c r="U54" s="418"/>
      <c r="V54" s="419"/>
      <c r="W54" s="89"/>
    </row>
    <row r="55" spans="1:23" ht="16.5" customHeight="1">
      <c r="A55" s="505" t="s">
        <v>49</v>
      </c>
      <c r="B55" s="502"/>
      <c r="C55" s="418"/>
      <c r="D55" s="418"/>
      <c r="E55" s="418"/>
      <c r="F55" s="418"/>
      <c r="G55" s="418"/>
      <c r="H55" s="418"/>
      <c r="I55" s="418"/>
      <c r="J55" s="418"/>
      <c r="K55" s="418"/>
      <c r="L55" s="418">
        <v>1</v>
      </c>
      <c r="M55" s="418">
        <v>64</v>
      </c>
      <c r="N55" s="418"/>
      <c r="O55" s="418"/>
      <c r="P55" s="418"/>
      <c r="Q55" s="418"/>
      <c r="R55" s="418"/>
      <c r="S55" s="418"/>
      <c r="T55" s="418"/>
      <c r="U55" s="418"/>
      <c r="V55" s="1204"/>
      <c r="W55" s="89"/>
    </row>
    <row r="56" spans="1:23" ht="16.5" customHeight="1">
      <c r="A56" s="1120" t="s">
        <v>280</v>
      </c>
      <c r="B56" s="502"/>
      <c r="C56" s="418"/>
      <c r="D56" s="418"/>
      <c r="E56" s="418"/>
      <c r="F56" s="418"/>
      <c r="G56" s="418"/>
      <c r="H56" s="418"/>
      <c r="I56" s="418"/>
      <c r="J56" s="418">
        <v>4</v>
      </c>
      <c r="K56" s="418"/>
      <c r="L56" s="418">
        <v>1</v>
      </c>
      <c r="M56" s="418">
        <v>13</v>
      </c>
      <c r="N56" s="418">
        <v>1</v>
      </c>
      <c r="O56" s="418"/>
      <c r="P56" s="418">
        <v>18</v>
      </c>
      <c r="Q56" s="418"/>
      <c r="R56" s="418"/>
      <c r="S56" s="418">
        <v>3</v>
      </c>
      <c r="T56" s="418"/>
      <c r="U56" s="418"/>
      <c r="V56" s="419"/>
      <c r="W56" s="89"/>
    </row>
    <row r="57" spans="1:23" ht="16.5" customHeight="1">
      <c r="A57" s="838" t="s">
        <v>281</v>
      </c>
      <c r="B57" s="502"/>
      <c r="C57" s="418"/>
      <c r="D57" s="418"/>
      <c r="E57" s="418"/>
      <c r="F57" s="418"/>
      <c r="G57" s="418"/>
      <c r="H57" s="418"/>
      <c r="I57" s="418"/>
      <c r="J57" s="418">
        <v>2</v>
      </c>
      <c r="K57" s="418"/>
      <c r="L57" s="418"/>
      <c r="M57" s="418">
        <v>8</v>
      </c>
      <c r="N57" s="418"/>
      <c r="O57" s="418"/>
      <c r="P57" s="418">
        <v>27</v>
      </c>
      <c r="Q57" s="418"/>
      <c r="R57" s="418"/>
      <c r="S57" s="418">
        <v>10</v>
      </c>
      <c r="T57" s="418"/>
      <c r="U57" s="418"/>
      <c r="V57" s="419"/>
      <c r="W57" s="89"/>
    </row>
    <row r="58" spans="1:23" ht="16.5" customHeight="1">
      <c r="A58" s="505" t="s">
        <v>50</v>
      </c>
      <c r="B58" s="502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>
        <v>4</v>
      </c>
      <c r="N58" s="418"/>
      <c r="O58" s="418"/>
      <c r="P58" s="418">
        <v>9</v>
      </c>
      <c r="Q58" s="418"/>
      <c r="R58" s="418"/>
      <c r="S58" s="418"/>
      <c r="T58" s="418"/>
      <c r="U58" s="418"/>
      <c r="V58" s="419"/>
      <c r="W58" s="89"/>
    </row>
    <row r="59" spans="1:23" ht="16.5" customHeight="1">
      <c r="A59" s="505" t="s">
        <v>51</v>
      </c>
      <c r="B59" s="502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>
        <v>19</v>
      </c>
      <c r="N59" s="418"/>
      <c r="O59" s="418">
        <v>3</v>
      </c>
      <c r="P59" s="418">
        <v>13</v>
      </c>
      <c r="Q59" s="418"/>
      <c r="R59" s="418"/>
      <c r="S59" s="418">
        <v>2</v>
      </c>
      <c r="T59" s="418"/>
      <c r="U59" s="418"/>
      <c r="V59" s="419"/>
      <c r="W59" s="89"/>
    </row>
    <row r="60" spans="1:23" ht="16.5" customHeight="1">
      <c r="A60" s="505" t="s">
        <v>52</v>
      </c>
      <c r="B60" s="502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>
        <v>22</v>
      </c>
      <c r="V60" s="419"/>
      <c r="W60" s="89"/>
    </row>
    <row r="61" spans="1:23" ht="16.5" customHeight="1" thickBot="1">
      <c r="A61" s="1255" t="s">
        <v>53</v>
      </c>
      <c r="B61" s="507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>
        <v>15</v>
      </c>
      <c r="N61" s="420"/>
      <c r="O61" s="420"/>
      <c r="P61" s="420">
        <v>13</v>
      </c>
      <c r="Q61" s="420"/>
      <c r="R61" s="420"/>
      <c r="S61" s="420">
        <v>4</v>
      </c>
      <c r="T61" s="420"/>
      <c r="U61" s="420"/>
      <c r="V61" s="421"/>
      <c r="W61" s="89"/>
    </row>
    <row r="62" spans="1:23" ht="15" customHeight="1" thickBot="1">
      <c r="A62" s="836" t="s">
        <v>192</v>
      </c>
      <c r="B62" s="1206">
        <f>SUM(B41:B61)</f>
        <v>399</v>
      </c>
      <c r="C62" s="1206">
        <f>SUM(C41:C61)</f>
        <v>447</v>
      </c>
      <c r="D62" s="1206">
        <f>SUM(D41:D61)</f>
        <v>347</v>
      </c>
      <c r="E62" s="1206">
        <f aca="true" t="shared" si="5" ref="E62:U62">SUM(E41:E61)</f>
        <v>372</v>
      </c>
      <c r="F62" s="1206">
        <f t="shared" si="5"/>
        <v>362</v>
      </c>
      <c r="G62" s="1206">
        <f t="shared" si="5"/>
        <v>53</v>
      </c>
      <c r="H62" s="1206"/>
      <c r="I62" s="1206">
        <f t="shared" si="5"/>
        <v>1581</v>
      </c>
      <c r="J62" s="1206">
        <f t="shared" si="5"/>
        <v>25</v>
      </c>
      <c r="K62" s="1206"/>
      <c r="L62" s="1206">
        <f t="shared" si="5"/>
        <v>4</v>
      </c>
      <c r="M62" s="1206">
        <f t="shared" si="5"/>
        <v>258</v>
      </c>
      <c r="N62" s="1206">
        <f t="shared" si="5"/>
        <v>1</v>
      </c>
      <c r="O62" s="1206">
        <f t="shared" si="5"/>
        <v>17</v>
      </c>
      <c r="P62" s="1206">
        <f t="shared" si="5"/>
        <v>344</v>
      </c>
      <c r="Q62" s="1206"/>
      <c r="R62" s="1206"/>
      <c r="S62" s="1206">
        <f t="shared" si="5"/>
        <v>73</v>
      </c>
      <c r="T62" s="1206"/>
      <c r="U62" s="1206">
        <f t="shared" si="5"/>
        <v>22</v>
      </c>
      <c r="V62" s="1231"/>
      <c r="W62" s="88"/>
    </row>
    <row r="63" spans="1:23" ht="15" customHeight="1" thickBot="1">
      <c r="A63" s="1251" t="s">
        <v>315</v>
      </c>
      <c r="B63" s="1208"/>
      <c r="C63" s="1209"/>
      <c r="D63" s="1209"/>
      <c r="E63" s="1209"/>
      <c r="F63" s="1209"/>
      <c r="G63" s="1209"/>
      <c r="H63" s="1209"/>
      <c r="I63" s="1209"/>
      <c r="J63" s="1209"/>
      <c r="K63" s="1209"/>
      <c r="L63" s="1209"/>
      <c r="M63" s="1209"/>
      <c r="N63" s="1209"/>
      <c r="O63" s="1209"/>
      <c r="P63" s="1209"/>
      <c r="Q63" s="1209"/>
      <c r="R63" s="1209"/>
      <c r="S63" s="1209"/>
      <c r="T63" s="1209"/>
      <c r="U63" s="1209"/>
      <c r="V63" s="1210"/>
      <c r="W63" s="88"/>
    </row>
    <row r="64" spans="1:23" ht="15" customHeight="1">
      <c r="A64" s="1170" t="s">
        <v>223</v>
      </c>
      <c r="B64" s="499">
        <v>108</v>
      </c>
      <c r="C64" s="416">
        <v>134</v>
      </c>
      <c r="D64" s="416">
        <v>116</v>
      </c>
      <c r="E64" s="416">
        <v>107</v>
      </c>
      <c r="F64" s="416">
        <v>138</v>
      </c>
      <c r="G64" s="416"/>
      <c r="H64" s="416"/>
      <c r="I64" s="416">
        <f>SUM(C64:H64)</f>
        <v>495</v>
      </c>
      <c r="J64" s="416">
        <v>9</v>
      </c>
      <c r="K64" s="416"/>
      <c r="L64" s="416">
        <v>5</v>
      </c>
      <c r="M64" s="416">
        <v>145</v>
      </c>
      <c r="N64" s="416"/>
      <c r="O64" s="416"/>
      <c r="P64" s="416">
        <v>119</v>
      </c>
      <c r="Q64" s="416"/>
      <c r="R64" s="416"/>
      <c r="S64" s="416">
        <v>7</v>
      </c>
      <c r="T64" s="416">
        <v>1</v>
      </c>
      <c r="U64" s="416">
        <v>40</v>
      </c>
      <c r="V64" s="417">
        <v>2</v>
      </c>
      <c r="W64" s="89"/>
    </row>
    <row r="65" spans="1:23" ht="15" customHeight="1">
      <c r="A65" s="1211" t="s">
        <v>54</v>
      </c>
      <c r="B65" s="502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>
        <v>43</v>
      </c>
      <c r="V65" s="419">
        <v>1</v>
      </c>
      <c r="W65" s="89"/>
    </row>
    <row r="66" spans="1:23" ht="15" customHeight="1">
      <c r="A66" s="1171" t="s">
        <v>225</v>
      </c>
      <c r="B66" s="502">
        <v>59</v>
      </c>
      <c r="C66" s="418">
        <v>74</v>
      </c>
      <c r="D66" s="418">
        <v>46</v>
      </c>
      <c r="E66" s="418">
        <v>46</v>
      </c>
      <c r="F66" s="418">
        <v>61</v>
      </c>
      <c r="G66" s="418"/>
      <c r="H66" s="418"/>
      <c r="I66" s="418">
        <f aca="true" t="shared" si="6" ref="I66:I75">SUM(C66:H66)</f>
        <v>227</v>
      </c>
      <c r="J66" s="418">
        <v>5</v>
      </c>
      <c r="K66" s="418"/>
      <c r="L66" s="418">
        <v>5</v>
      </c>
      <c r="M66" s="418">
        <v>51</v>
      </c>
      <c r="N66" s="418"/>
      <c r="O66" s="418"/>
      <c r="P66" s="418">
        <v>18</v>
      </c>
      <c r="Q66" s="418"/>
      <c r="R66" s="418"/>
      <c r="S66" s="418">
        <v>1</v>
      </c>
      <c r="T66" s="418"/>
      <c r="U66" s="418"/>
      <c r="V66" s="419"/>
      <c r="W66" s="89"/>
    </row>
    <row r="67" spans="1:23" ht="15" customHeight="1">
      <c r="A67" s="1171" t="s">
        <v>289</v>
      </c>
      <c r="B67" s="502">
        <v>205</v>
      </c>
      <c r="C67" s="418">
        <v>231</v>
      </c>
      <c r="D67" s="418">
        <v>223</v>
      </c>
      <c r="E67" s="418">
        <v>210</v>
      </c>
      <c r="F67" s="418">
        <v>285</v>
      </c>
      <c r="G67" s="418"/>
      <c r="H67" s="418"/>
      <c r="I67" s="418">
        <f t="shared" si="6"/>
        <v>949</v>
      </c>
      <c r="J67" s="418">
        <v>23</v>
      </c>
      <c r="K67" s="418"/>
      <c r="L67" s="418">
        <v>1</v>
      </c>
      <c r="M67" s="418">
        <v>418</v>
      </c>
      <c r="N67" s="418"/>
      <c r="O67" s="418">
        <v>6</v>
      </c>
      <c r="P67" s="418">
        <v>189</v>
      </c>
      <c r="Q67" s="418"/>
      <c r="R67" s="418"/>
      <c r="S67" s="418">
        <v>20</v>
      </c>
      <c r="T67" s="418"/>
      <c r="U67" s="418"/>
      <c r="V67" s="419"/>
      <c r="W67" s="89"/>
    </row>
    <row r="68" spans="1:23" ht="15" customHeight="1">
      <c r="A68" s="1171" t="s">
        <v>228</v>
      </c>
      <c r="B68" s="502">
        <v>80</v>
      </c>
      <c r="C68" s="418">
        <v>93</v>
      </c>
      <c r="D68" s="418">
        <v>93</v>
      </c>
      <c r="E68" s="418">
        <v>103</v>
      </c>
      <c r="F68" s="418">
        <v>107</v>
      </c>
      <c r="G68" s="418"/>
      <c r="H68" s="418"/>
      <c r="I68" s="418">
        <f t="shared" si="6"/>
        <v>396</v>
      </c>
      <c r="J68" s="418">
        <v>13</v>
      </c>
      <c r="K68" s="418"/>
      <c r="L68" s="418">
        <v>2</v>
      </c>
      <c r="M68" s="418">
        <v>63</v>
      </c>
      <c r="N68" s="418"/>
      <c r="O68" s="418">
        <v>1</v>
      </c>
      <c r="P68" s="418">
        <v>26</v>
      </c>
      <c r="Q68" s="418"/>
      <c r="R68" s="418"/>
      <c r="S68" s="418"/>
      <c r="T68" s="418"/>
      <c r="U68" s="418"/>
      <c r="V68" s="419"/>
      <c r="W68" s="89"/>
    </row>
    <row r="69" spans="1:23" ht="15" customHeight="1">
      <c r="A69" s="562" t="s">
        <v>55</v>
      </c>
      <c r="B69" s="502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>
        <v>142</v>
      </c>
      <c r="V69" s="419">
        <v>21</v>
      </c>
      <c r="W69" s="89"/>
    </row>
    <row r="70" spans="1:23" ht="15" customHeight="1">
      <c r="A70" s="1212" t="s">
        <v>226</v>
      </c>
      <c r="B70" s="502">
        <v>89</v>
      </c>
      <c r="C70" s="418">
        <v>85</v>
      </c>
      <c r="D70" s="418">
        <v>83</v>
      </c>
      <c r="E70" s="418">
        <v>69</v>
      </c>
      <c r="F70" s="418">
        <v>74</v>
      </c>
      <c r="G70" s="418"/>
      <c r="H70" s="418"/>
      <c r="I70" s="418">
        <f t="shared" si="6"/>
        <v>311</v>
      </c>
      <c r="J70" s="418">
        <v>2</v>
      </c>
      <c r="K70" s="418"/>
      <c r="L70" s="418"/>
      <c r="M70" s="418">
        <v>46</v>
      </c>
      <c r="N70" s="418"/>
      <c r="O70" s="418"/>
      <c r="P70" s="418">
        <v>16</v>
      </c>
      <c r="Q70" s="418"/>
      <c r="R70" s="418"/>
      <c r="S70" s="418">
        <v>2</v>
      </c>
      <c r="T70" s="418"/>
      <c r="U70" s="418"/>
      <c r="V70" s="419"/>
      <c r="W70" s="89"/>
    </row>
    <row r="71" spans="1:23" ht="15" customHeight="1">
      <c r="A71" s="1159" t="s">
        <v>397</v>
      </c>
      <c r="B71" s="502">
        <v>79</v>
      </c>
      <c r="C71" s="418">
        <v>98</v>
      </c>
      <c r="D71" s="418">
        <v>77</v>
      </c>
      <c r="E71" s="418">
        <v>75</v>
      </c>
      <c r="F71" s="418">
        <v>89</v>
      </c>
      <c r="G71" s="418"/>
      <c r="H71" s="418"/>
      <c r="I71" s="418">
        <f t="shared" si="6"/>
        <v>339</v>
      </c>
      <c r="J71" s="418">
        <v>5</v>
      </c>
      <c r="K71" s="418"/>
      <c r="L71" s="418">
        <v>24</v>
      </c>
      <c r="M71" s="418">
        <v>167</v>
      </c>
      <c r="N71" s="418"/>
      <c r="O71" s="418">
        <v>4</v>
      </c>
      <c r="P71" s="418">
        <v>63</v>
      </c>
      <c r="Q71" s="418"/>
      <c r="R71" s="418"/>
      <c r="S71" s="418">
        <v>1</v>
      </c>
      <c r="T71" s="418"/>
      <c r="U71" s="418"/>
      <c r="V71" s="419"/>
      <c r="W71" s="89"/>
    </row>
    <row r="72" spans="1:23" ht="15" customHeight="1">
      <c r="A72" s="1171" t="s">
        <v>222</v>
      </c>
      <c r="B72" s="502">
        <v>223</v>
      </c>
      <c r="C72" s="418">
        <v>232</v>
      </c>
      <c r="D72" s="418">
        <v>188</v>
      </c>
      <c r="E72" s="418">
        <v>222</v>
      </c>
      <c r="F72" s="418">
        <v>237</v>
      </c>
      <c r="G72" s="418"/>
      <c r="H72" s="418"/>
      <c r="I72" s="418">
        <f t="shared" si="6"/>
        <v>879</v>
      </c>
      <c r="J72" s="418">
        <v>19</v>
      </c>
      <c r="K72" s="418"/>
      <c r="L72" s="418">
        <v>1</v>
      </c>
      <c r="M72" s="418">
        <v>290</v>
      </c>
      <c r="N72" s="418">
        <v>1</v>
      </c>
      <c r="O72" s="418"/>
      <c r="P72" s="418">
        <v>105</v>
      </c>
      <c r="Q72" s="418">
        <v>1</v>
      </c>
      <c r="R72" s="418"/>
      <c r="S72" s="418">
        <v>1</v>
      </c>
      <c r="T72" s="418"/>
      <c r="U72" s="418"/>
      <c r="V72" s="419"/>
      <c r="W72" s="89"/>
    </row>
    <row r="73" spans="1:23" ht="15" customHeight="1">
      <c r="A73" s="1171" t="s">
        <v>227</v>
      </c>
      <c r="B73" s="502">
        <v>66</v>
      </c>
      <c r="C73" s="418">
        <v>97</v>
      </c>
      <c r="D73" s="418">
        <v>54</v>
      </c>
      <c r="E73" s="418">
        <v>63</v>
      </c>
      <c r="F73" s="418">
        <v>49</v>
      </c>
      <c r="G73" s="418"/>
      <c r="H73" s="418"/>
      <c r="I73" s="418">
        <f t="shared" si="6"/>
        <v>263</v>
      </c>
      <c r="J73" s="418">
        <v>2</v>
      </c>
      <c r="K73" s="418"/>
      <c r="L73" s="418"/>
      <c r="M73" s="418">
        <v>49</v>
      </c>
      <c r="N73" s="418"/>
      <c r="O73" s="418"/>
      <c r="P73" s="418">
        <v>36</v>
      </c>
      <c r="Q73" s="418"/>
      <c r="R73" s="418"/>
      <c r="S73" s="418"/>
      <c r="T73" s="418"/>
      <c r="U73" s="418"/>
      <c r="V73" s="419"/>
      <c r="W73" s="89"/>
    </row>
    <row r="74" spans="1:23" ht="15" customHeight="1">
      <c r="A74" s="1171" t="s">
        <v>224</v>
      </c>
      <c r="B74" s="502">
        <v>117</v>
      </c>
      <c r="C74" s="418">
        <v>135</v>
      </c>
      <c r="D74" s="418">
        <v>122</v>
      </c>
      <c r="E74" s="418">
        <v>112</v>
      </c>
      <c r="F74" s="418">
        <v>116</v>
      </c>
      <c r="G74" s="418"/>
      <c r="H74" s="418"/>
      <c r="I74" s="418">
        <f t="shared" si="6"/>
        <v>485</v>
      </c>
      <c r="J74" s="418">
        <v>6</v>
      </c>
      <c r="K74" s="418"/>
      <c r="L74" s="418">
        <v>3</v>
      </c>
      <c r="M74" s="418">
        <v>74</v>
      </c>
      <c r="N74" s="418"/>
      <c r="O74" s="418"/>
      <c r="P74" s="418">
        <v>33</v>
      </c>
      <c r="Q74" s="418"/>
      <c r="R74" s="418"/>
      <c r="S74" s="418">
        <v>4</v>
      </c>
      <c r="T74" s="418"/>
      <c r="U74" s="418"/>
      <c r="V74" s="419"/>
      <c r="W74" s="89"/>
    </row>
    <row r="75" spans="1:23" ht="15" customHeight="1">
      <c r="A75" s="1171" t="s">
        <v>232</v>
      </c>
      <c r="B75" s="502">
        <v>81</v>
      </c>
      <c r="C75" s="418">
        <v>92</v>
      </c>
      <c r="D75" s="418">
        <v>54</v>
      </c>
      <c r="E75" s="418">
        <v>51</v>
      </c>
      <c r="F75" s="418">
        <v>56</v>
      </c>
      <c r="G75" s="418"/>
      <c r="H75" s="418"/>
      <c r="I75" s="418">
        <f t="shared" si="6"/>
        <v>253</v>
      </c>
      <c r="J75" s="418"/>
      <c r="K75" s="418"/>
      <c r="L75" s="418"/>
      <c r="M75" s="418">
        <v>33</v>
      </c>
      <c r="N75" s="418"/>
      <c r="O75" s="418"/>
      <c r="P75" s="418">
        <v>20</v>
      </c>
      <c r="Q75" s="418"/>
      <c r="R75" s="418"/>
      <c r="S75" s="418">
        <v>3</v>
      </c>
      <c r="T75" s="418"/>
      <c r="U75" s="418"/>
      <c r="V75" s="419"/>
      <c r="W75" s="89"/>
    </row>
    <row r="76" spans="1:23" ht="15" customHeight="1">
      <c r="A76" s="1171" t="s">
        <v>230</v>
      </c>
      <c r="B76" s="502">
        <v>195</v>
      </c>
      <c r="C76" s="418">
        <v>237</v>
      </c>
      <c r="D76" s="418">
        <v>223</v>
      </c>
      <c r="E76" s="418">
        <v>201</v>
      </c>
      <c r="F76" s="418">
        <v>283</v>
      </c>
      <c r="G76" s="418"/>
      <c r="H76" s="418"/>
      <c r="I76" s="418">
        <f>SUM(C76:H76)</f>
        <v>944</v>
      </c>
      <c r="J76" s="418">
        <v>6</v>
      </c>
      <c r="K76" s="418"/>
      <c r="L76" s="418"/>
      <c r="M76" s="418">
        <v>277</v>
      </c>
      <c r="N76" s="418"/>
      <c r="O76" s="418"/>
      <c r="P76" s="418">
        <v>133</v>
      </c>
      <c r="Q76" s="418"/>
      <c r="R76" s="418"/>
      <c r="S76" s="418">
        <v>1</v>
      </c>
      <c r="T76" s="418"/>
      <c r="U76" s="418"/>
      <c r="V76" s="419"/>
      <c r="W76" s="89"/>
    </row>
    <row r="77" spans="1:23" ht="15" customHeight="1">
      <c r="A77" s="1171" t="s">
        <v>231</v>
      </c>
      <c r="B77" s="502">
        <v>77</v>
      </c>
      <c r="C77" s="418">
        <v>94</v>
      </c>
      <c r="D77" s="418">
        <v>81</v>
      </c>
      <c r="E77" s="418">
        <v>71</v>
      </c>
      <c r="F77" s="418">
        <v>82</v>
      </c>
      <c r="G77" s="418"/>
      <c r="H77" s="418"/>
      <c r="I77" s="418">
        <f>SUM(C77:H77)</f>
        <v>328</v>
      </c>
      <c r="J77" s="418">
        <v>3</v>
      </c>
      <c r="K77" s="418"/>
      <c r="L77" s="418"/>
      <c r="M77" s="418">
        <v>78</v>
      </c>
      <c r="N77" s="418"/>
      <c r="O77" s="418"/>
      <c r="P77" s="418">
        <v>34</v>
      </c>
      <c r="Q77" s="418"/>
      <c r="R77" s="418"/>
      <c r="S77" s="418">
        <v>5</v>
      </c>
      <c r="T77" s="418"/>
      <c r="U77" s="418"/>
      <c r="V77" s="419"/>
      <c r="W77" s="89"/>
    </row>
    <row r="78" spans="1:23" ht="15" customHeight="1">
      <c r="A78" s="1171" t="s">
        <v>286</v>
      </c>
      <c r="B78" s="502"/>
      <c r="C78" s="418"/>
      <c r="D78" s="418"/>
      <c r="E78" s="418"/>
      <c r="F78" s="418"/>
      <c r="G78" s="418"/>
      <c r="H78" s="418"/>
      <c r="I78" s="418"/>
      <c r="J78" s="418">
        <v>1</v>
      </c>
      <c r="K78" s="418"/>
      <c r="L78" s="418">
        <v>2</v>
      </c>
      <c r="M78" s="418">
        <v>10</v>
      </c>
      <c r="N78" s="418"/>
      <c r="O78" s="418">
        <v>1</v>
      </c>
      <c r="P78" s="418">
        <v>24</v>
      </c>
      <c r="Q78" s="418"/>
      <c r="R78" s="418"/>
      <c r="S78" s="418">
        <v>4</v>
      </c>
      <c r="T78" s="418"/>
      <c r="U78" s="418"/>
      <c r="V78" s="419"/>
      <c r="W78" s="89"/>
    </row>
    <row r="79" spans="1:23" ht="15" customHeight="1" thickBot="1">
      <c r="A79" s="1215" t="s">
        <v>302</v>
      </c>
      <c r="B79" s="507">
        <v>54</v>
      </c>
      <c r="C79" s="420">
        <v>67</v>
      </c>
      <c r="D79" s="420">
        <v>51</v>
      </c>
      <c r="E79" s="420">
        <v>41</v>
      </c>
      <c r="F79" s="420">
        <v>60</v>
      </c>
      <c r="G79" s="420"/>
      <c r="H79" s="420"/>
      <c r="I79" s="420">
        <f>SUM(C79:H79)</f>
        <v>219</v>
      </c>
      <c r="J79" s="420">
        <v>1</v>
      </c>
      <c r="K79" s="420"/>
      <c r="L79" s="420">
        <v>3</v>
      </c>
      <c r="M79" s="420">
        <v>27</v>
      </c>
      <c r="N79" s="420"/>
      <c r="O79" s="420">
        <v>1</v>
      </c>
      <c r="P79" s="420">
        <v>19</v>
      </c>
      <c r="Q79" s="420"/>
      <c r="R79" s="420"/>
      <c r="S79" s="420"/>
      <c r="T79" s="420"/>
      <c r="U79" s="420"/>
      <c r="V79" s="421"/>
      <c r="W79" s="89"/>
    </row>
    <row r="80" spans="1:23" ht="15" customHeight="1" thickBot="1">
      <c r="A80" s="850" t="s">
        <v>192</v>
      </c>
      <c r="B80" s="1295">
        <f>B64+B65+B66+B67+B68+B69+B70+B71+B72+B73+B74+B75+B76+B77+B78+B79</f>
        <v>1433</v>
      </c>
      <c r="C80" s="1206">
        <f>C64+C65+C66+C67+C68+C69+C70+C71+C72+C73+C74+C75+C76+C77+C78+C79</f>
        <v>1669</v>
      </c>
      <c r="D80" s="1206">
        <f>D64+D65+D66+D67+D68+D69+D70+D71+D72+D73+D74+D75+D76+D77+D78+D79</f>
        <v>1411</v>
      </c>
      <c r="E80" s="1206">
        <f>E64+E65+E66+E67+E68+E69+E70+E71+E72+E73+E74+E75+E76+E77+E78+E79</f>
        <v>1371</v>
      </c>
      <c r="F80" s="1206">
        <f>F64+F65+F66+F67+F68+F69+F70+F71+F72+F73+F74+F75+F76+F77+F78+F79</f>
        <v>1637</v>
      </c>
      <c r="G80" s="1206"/>
      <c r="H80" s="1206"/>
      <c r="I80" s="849">
        <f>SUM(C80:H80)</f>
        <v>6088</v>
      </c>
      <c r="J80" s="1206">
        <f>J64+J65+J66+J67+J68+J69+J70+J71+J72+J73+J74+J75+J76+J77+J78+J79</f>
        <v>95</v>
      </c>
      <c r="K80" s="1206"/>
      <c r="L80" s="1206">
        <f aca="true" t="shared" si="7" ref="L80:Q80">L64+L65+L66+L67+L68+L69+L70+L71+L72+L73+L74+L75+L76+L77+L78+L79</f>
        <v>46</v>
      </c>
      <c r="M80" s="1206">
        <f t="shared" si="7"/>
        <v>1728</v>
      </c>
      <c r="N80" s="1206">
        <f t="shared" si="7"/>
        <v>1</v>
      </c>
      <c r="O80" s="1206">
        <f t="shared" si="7"/>
        <v>13</v>
      </c>
      <c r="P80" s="1206">
        <f t="shared" si="7"/>
        <v>835</v>
      </c>
      <c r="Q80" s="1206">
        <f t="shared" si="7"/>
        <v>1</v>
      </c>
      <c r="R80" s="1206"/>
      <c r="S80" s="1206">
        <f>S64+S65+S66+S67+S68+S69+S70+S71+S72+S73+S74+S75+S76+S77+S78+S79</f>
        <v>49</v>
      </c>
      <c r="T80" s="1206">
        <f>T64+T65+T66+T67+T68+T69+T70+T71+T72+T73+T74+T75+T76+T77+T78+T79</f>
        <v>1</v>
      </c>
      <c r="U80" s="1206">
        <f>U64+U65+U66+U67+U68+U69+U70+U71+U72+U73+U74+U75+U76+U77+U78+U79</f>
        <v>225</v>
      </c>
      <c r="V80" s="1207">
        <f>V64+V65+V66+V67+V68+V69+V70+V71+V72+V73+V74+V75+V76+V77+V78+V79</f>
        <v>24</v>
      </c>
      <c r="W80" s="89"/>
    </row>
    <row r="81" spans="1:23" ht="15" customHeight="1" thickBot="1">
      <c r="A81" s="768" t="s">
        <v>157</v>
      </c>
      <c r="B81" s="552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1216"/>
      <c r="W81" s="89"/>
    </row>
    <row r="82" spans="1:23" ht="15" customHeight="1">
      <c r="A82" s="1217" t="s">
        <v>615</v>
      </c>
      <c r="B82" s="499"/>
      <c r="C82" s="416">
        <v>2</v>
      </c>
      <c r="D82" s="416"/>
      <c r="E82" s="416"/>
      <c r="F82" s="416"/>
      <c r="G82" s="416"/>
      <c r="H82" s="416">
        <f>SUM(C82:G82)</f>
        <v>2</v>
      </c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1218"/>
      <c r="U82" s="1218"/>
      <c r="V82" s="1219"/>
      <c r="W82" s="88"/>
    </row>
    <row r="83" spans="1:23" ht="15" customHeight="1">
      <c r="A83" s="1220" t="s">
        <v>245</v>
      </c>
      <c r="B83" s="502"/>
      <c r="C83" s="418">
        <v>54</v>
      </c>
      <c r="D83" s="418">
        <v>50</v>
      </c>
      <c r="E83" s="418"/>
      <c r="F83" s="418"/>
      <c r="G83" s="418"/>
      <c r="H83" s="418">
        <f>SUM(C83:G83)</f>
        <v>104</v>
      </c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9"/>
      <c r="W83" s="88"/>
    </row>
    <row r="84" spans="1:23" ht="15" customHeight="1" thickBot="1">
      <c r="A84" s="1221" t="s">
        <v>322</v>
      </c>
      <c r="B84" s="507"/>
      <c r="C84" s="420">
        <v>2</v>
      </c>
      <c r="D84" s="420">
        <v>3</v>
      </c>
      <c r="E84" s="420"/>
      <c r="F84" s="420"/>
      <c r="G84" s="420"/>
      <c r="H84" s="420">
        <f>SUM(C84:G84)</f>
        <v>5</v>
      </c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1"/>
      <c r="W84" s="88"/>
    </row>
    <row r="85" spans="1:23" ht="15" customHeight="1" thickBot="1">
      <c r="A85" s="836" t="s">
        <v>192</v>
      </c>
      <c r="B85" s="1206"/>
      <c r="C85" s="1206">
        <f>SUM(C82:C84)</f>
        <v>58</v>
      </c>
      <c r="D85" s="1206">
        <f>SUM(D82:D84)</f>
        <v>53</v>
      </c>
      <c r="E85" s="1206"/>
      <c r="F85" s="1206"/>
      <c r="G85" s="1206"/>
      <c r="H85" s="916">
        <f>SUM(C85:G85)</f>
        <v>111</v>
      </c>
      <c r="I85" s="1206"/>
      <c r="J85" s="1206"/>
      <c r="K85" s="1206"/>
      <c r="L85" s="1206"/>
      <c r="M85" s="1206"/>
      <c r="N85" s="1206"/>
      <c r="O85" s="1206"/>
      <c r="P85" s="1206"/>
      <c r="Q85" s="1206"/>
      <c r="R85" s="1206"/>
      <c r="S85" s="1206"/>
      <c r="T85" s="1206"/>
      <c r="U85" s="1206"/>
      <c r="V85" s="1207"/>
      <c r="W85" s="88"/>
    </row>
    <row r="86" spans="1:23" ht="15" customHeight="1" thickBot="1">
      <c r="A86" s="836" t="s">
        <v>150</v>
      </c>
      <c r="B86" s="1222"/>
      <c r="C86" s="1223"/>
      <c r="D86" s="1223"/>
      <c r="E86" s="1223"/>
      <c r="F86" s="1223"/>
      <c r="G86" s="1223"/>
      <c r="H86" s="1223"/>
      <c r="I86" s="1224"/>
      <c r="J86" s="1225"/>
      <c r="K86" s="1226"/>
      <c r="L86" s="1226"/>
      <c r="M86" s="1226"/>
      <c r="N86" s="1226"/>
      <c r="O86" s="1226"/>
      <c r="P86" s="1226"/>
      <c r="Q86" s="1226"/>
      <c r="R86" s="1226"/>
      <c r="S86" s="1226"/>
      <c r="T86" s="1226"/>
      <c r="U86" s="1226"/>
      <c r="V86" s="1227"/>
      <c r="W86" s="88"/>
    </row>
    <row r="87" spans="1:23" ht="13.5" customHeight="1">
      <c r="A87" s="837" t="s">
        <v>296</v>
      </c>
      <c r="B87" s="499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>
        <v>4</v>
      </c>
      <c r="N87" s="416"/>
      <c r="O87" s="416"/>
      <c r="P87" s="416">
        <v>10</v>
      </c>
      <c r="Q87" s="416"/>
      <c r="R87" s="416"/>
      <c r="S87" s="416">
        <v>1</v>
      </c>
      <c r="T87" s="416"/>
      <c r="U87" s="416"/>
      <c r="V87" s="417"/>
      <c r="W87" s="89"/>
    </row>
    <row r="88" spans="1:23" ht="13.5" customHeight="1">
      <c r="A88" s="838" t="s">
        <v>294</v>
      </c>
      <c r="B88" s="502"/>
      <c r="C88" s="418"/>
      <c r="D88" s="418"/>
      <c r="E88" s="418"/>
      <c r="F88" s="418"/>
      <c r="G88" s="418"/>
      <c r="H88" s="418"/>
      <c r="I88" s="418"/>
      <c r="J88" s="418"/>
      <c r="K88" s="418"/>
      <c r="L88" s="418">
        <v>1</v>
      </c>
      <c r="M88" s="418">
        <v>8</v>
      </c>
      <c r="N88" s="418"/>
      <c r="O88" s="418"/>
      <c r="P88" s="418">
        <v>17</v>
      </c>
      <c r="Q88" s="418"/>
      <c r="R88" s="418"/>
      <c r="S88" s="418"/>
      <c r="T88" s="418"/>
      <c r="U88" s="418"/>
      <c r="V88" s="419"/>
      <c r="W88" s="89"/>
    </row>
    <row r="89" spans="1:23" ht="13.5" customHeight="1">
      <c r="A89" s="838" t="s">
        <v>535</v>
      </c>
      <c r="B89" s="502"/>
      <c r="C89" s="418"/>
      <c r="D89" s="418"/>
      <c r="E89" s="418"/>
      <c r="F89" s="418"/>
      <c r="G89" s="418"/>
      <c r="H89" s="418"/>
      <c r="I89" s="418"/>
      <c r="J89" s="418"/>
      <c r="K89" s="418"/>
      <c r="L89" s="418">
        <v>6</v>
      </c>
      <c r="M89" s="418">
        <v>20</v>
      </c>
      <c r="N89" s="418"/>
      <c r="O89" s="418">
        <v>2</v>
      </c>
      <c r="P89" s="418">
        <v>11</v>
      </c>
      <c r="Q89" s="418"/>
      <c r="R89" s="418"/>
      <c r="S89" s="418"/>
      <c r="T89" s="418"/>
      <c r="U89" s="418"/>
      <c r="V89" s="419"/>
      <c r="W89" s="89"/>
    </row>
    <row r="90" spans="1:23" ht="13.5" customHeight="1">
      <c r="A90" s="838" t="s">
        <v>295</v>
      </c>
      <c r="B90" s="502"/>
      <c r="C90" s="418"/>
      <c r="D90" s="418"/>
      <c r="E90" s="418"/>
      <c r="F90" s="418"/>
      <c r="G90" s="418"/>
      <c r="H90" s="418"/>
      <c r="I90" s="418"/>
      <c r="J90" s="418">
        <v>2</v>
      </c>
      <c r="K90" s="418"/>
      <c r="L90" s="418">
        <v>1</v>
      </c>
      <c r="M90" s="418">
        <v>47</v>
      </c>
      <c r="N90" s="418"/>
      <c r="O90" s="418">
        <v>1</v>
      </c>
      <c r="P90" s="418">
        <v>40</v>
      </c>
      <c r="Q90" s="418"/>
      <c r="R90" s="418"/>
      <c r="S90" s="418">
        <v>4</v>
      </c>
      <c r="T90" s="418"/>
      <c r="U90" s="418"/>
      <c r="V90" s="419"/>
      <c r="W90" s="89"/>
    </row>
    <row r="91" spans="1:23" ht="13.5" customHeight="1">
      <c r="A91" s="838" t="s">
        <v>598</v>
      </c>
      <c r="B91" s="502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>
        <v>10</v>
      </c>
      <c r="N91" s="418"/>
      <c r="O91" s="418"/>
      <c r="P91" s="418"/>
      <c r="Q91" s="418"/>
      <c r="R91" s="418"/>
      <c r="S91" s="418"/>
      <c r="T91" s="418"/>
      <c r="U91" s="418"/>
      <c r="V91" s="419"/>
      <c r="W91" s="89"/>
    </row>
    <row r="92" spans="1:23" ht="13.5" customHeight="1">
      <c r="A92" s="734" t="s">
        <v>607</v>
      </c>
      <c r="B92" s="502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>
        <v>14</v>
      </c>
      <c r="N92" s="418"/>
      <c r="O92" s="418"/>
      <c r="P92" s="418"/>
      <c r="Q92" s="418"/>
      <c r="R92" s="418"/>
      <c r="S92" s="418"/>
      <c r="T92" s="418"/>
      <c r="U92" s="418"/>
      <c r="V92" s="419"/>
      <c r="W92" s="89"/>
    </row>
    <row r="93" spans="1:23" ht="13.5" customHeight="1">
      <c r="A93" s="1228" t="s">
        <v>172</v>
      </c>
      <c r="B93" s="502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>
        <v>3</v>
      </c>
      <c r="N93" s="418"/>
      <c r="O93" s="418"/>
      <c r="P93" s="418"/>
      <c r="Q93" s="418"/>
      <c r="R93" s="418"/>
      <c r="S93" s="418"/>
      <c r="T93" s="418"/>
      <c r="U93" s="418"/>
      <c r="V93" s="419"/>
      <c r="W93" s="89"/>
    </row>
    <row r="94" spans="1:23" s="38" customFormat="1" ht="13.5" customHeight="1">
      <c r="A94" s="841" t="s">
        <v>128</v>
      </c>
      <c r="B94" s="502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418">
        <v>38</v>
      </c>
      <c r="N94" s="418"/>
      <c r="O94" s="418">
        <v>3</v>
      </c>
      <c r="P94" s="418">
        <v>36</v>
      </c>
      <c r="Q94" s="418"/>
      <c r="R94" s="418"/>
      <c r="S94" s="418">
        <v>3</v>
      </c>
      <c r="T94" s="418"/>
      <c r="U94" s="418"/>
      <c r="V94" s="419"/>
      <c r="W94" s="89"/>
    </row>
    <row r="95" spans="1:23" ht="13.5" customHeight="1">
      <c r="A95" s="838" t="s">
        <v>602</v>
      </c>
      <c r="B95" s="502"/>
      <c r="C95" s="418"/>
      <c r="D95" s="418"/>
      <c r="E95" s="418"/>
      <c r="F95" s="418"/>
      <c r="G95" s="418"/>
      <c r="H95" s="418"/>
      <c r="I95" s="418"/>
      <c r="J95" s="418"/>
      <c r="K95" s="418"/>
      <c r="L95" s="418"/>
      <c r="M95" s="418">
        <v>37</v>
      </c>
      <c r="N95" s="418"/>
      <c r="O95" s="418"/>
      <c r="P95" s="418">
        <v>34</v>
      </c>
      <c r="Q95" s="418"/>
      <c r="R95" s="418"/>
      <c r="S95" s="418">
        <v>1</v>
      </c>
      <c r="T95" s="418"/>
      <c r="U95" s="418"/>
      <c r="V95" s="419"/>
      <c r="W95" s="89"/>
    </row>
    <row r="96" spans="1:23" ht="13.5" customHeight="1">
      <c r="A96" s="838" t="s">
        <v>533</v>
      </c>
      <c r="B96" s="502"/>
      <c r="C96" s="418"/>
      <c r="D96" s="418"/>
      <c r="E96" s="418"/>
      <c r="F96" s="418"/>
      <c r="G96" s="418"/>
      <c r="H96" s="418"/>
      <c r="I96" s="418"/>
      <c r="J96" s="418"/>
      <c r="K96" s="418"/>
      <c r="L96" s="418"/>
      <c r="M96" s="418">
        <v>16</v>
      </c>
      <c r="N96" s="418"/>
      <c r="O96" s="418"/>
      <c r="P96" s="418">
        <v>27</v>
      </c>
      <c r="Q96" s="418"/>
      <c r="R96" s="418"/>
      <c r="S96" s="418"/>
      <c r="T96" s="418"/>
      <c r="U96" s="418"/>
      <c r="V96" s="419"/>
      <c r="W96" s="89"/>
    </row>
    <row r="97" spans="1:23" ht="13.5" customHeight="1">
      <c r="A97" s="841" t="s">
        <v>168</v>
      </c>
      <c r="B97" s="502"/>
      <c r="C97" s="418"/>
      <c r="D97" s="418"/>
      <c r="E97" s="418"/>
      <c r="F97" s="418"/>
      <c r="G97" s="418"/>
      <c r="H97" s="418"/>
      <c r="I97" s="418"/>
      <c r="J97" s="418">
        <v>2</v>
      </c>
      <c r="K97" s="418"/>
      <c r="L97" s="418"/>
      <c r="M97" s="418">
        <v>18</v>
      </c>
      <c r="N97" s="418"/>
      <c r="O97" s="418"/>
      <c r="P97" s="418">
        <v>11</v>
      </c>
      <c r="Q97" s="418"/>
      <c r="R97" s="418"/>
      <c r="S97" s="418"/>
      <c r="T97" s="418"/>
      <c r="U97" s="418"/>
      <c r="V97" s="419"/>
      <c r="W97" s="89"/>
    </row>
    <row r="98" spans="1:23" ht="13.5" customHeight="1" thickBot="1">
      <c r="A98" s="1229" t="s">
        <v>158</v>
      </c>
      <c r="B98" s="507"/>
      <c r="C98" s="420"/>
      <c r="D98" s="420"/>
      <c r="E98" s="420"/>
      <c r="F98" s="420"/>
      <c r="G98" s="420"/>
      <c r="H98" s="420"/>
      <c r="I98" s="420"/>
      <c r="J98" s="420"/>
      <c r="K98" s="420"/>
      <c r="L98" s="420"/>
      <c r="M98" s="420">
        <v>8</v>
      </c>
      <c r="N98" s="420"/>
      <c r="O98" s="420">
        <v>1</v>
      </c>
      <c r="P98" s="420">
        <v>5</v>
      </c>
      <c r="Q98" s="420"/>
      <c r="R98" s="420"/>
      <c r="S98" s="420"/>
      <c r="T98" s="420"/>
      <c r="U98" s="420"/>
      <c r="V98" s="421"/>
      <c r="W98" s="89"/>
    </row>
    <row r="99" spans="1:23" ht="13.5" customHeight="1" thickBot="1">
      <c r="A99" s="836" t="s">
        <v>192</v>
      </c>
      <c r="B99" s="1230"/>
      <c r="C99" s="1230"/>
      <c r="D99" s="1230"/>
      <c r="E99" s="1230"/>
      <c r="F99" s="1230"/>
      <c r="G99" s="1230"/>
      <c r="H99" s="1230"/>
      <c r="I99" s="1230"/>
      <c r="J99" s="1230">
        <f>SUM(J87:J98)</f>
        <v>4</v>
      </c>
      <c r="K99" s="1230"/>
      <c r="L99" s="1230">
        <f>SUM(L87:L98)</f>
        <v>8</v>
      </c>
      <c r="M99" s="1230">
        <f>SUM(M87:M98)</f>
        <v>223</v>
      </c>
      <c r="N99" s="1230"/>
      <c r="O99" s="1230">
        <f>SUM(O87:O98)</f>
        <v>7</v>
      </c>
      <c r="P99" s="1230">
        <f>SUM(P87:P98)</f>
        <v>191</v>
      </c>
      <c r="Q99" s="1230"/>
      <c r="R99" s="1230"/>
      <c r="S99" s="1230">
        <f>SUM(S87:S98)</f>
        <v>9</v>
      </c>
      <c r="T99" s="1230"/>
      <c r="U99" s="1230"/>
      <c r="V99" s="1231"/>
      <c r="W99" s="89"/>
    </row>
    <row r="100" spans="1:23" ht="15" customHeight="1">
      <c r="A100" s="1214" t="s">
        <v>84</v>
      </c>
      <c r="B100" s="1214"/>
      <c r="C100" s="1214"/>
      <c r="D100" s="1214"/>
      <c r="E100" s="1214"/>
      <c r="F100" s="1214"/>
      <c r="G100" s="593"/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3"/>
      <c r="S100" s="593"/>
      <c r="T100" s="593"/>
      <c r="U100" s="593"/>
      <c r="V100" s="593"/>
      <c r="W100" s="89"/>
    </row>
    <row r="101" spans="1:23" ht="15" customHeight="1">
      <c r="A101" s="1214" t="s">
        <v>755</v>
      </c>
      <c r="B101" s="1214"/>
      <c r="C101" s="1214"/>
      <c r="D101" s="1214"/>
      <c r="E101" s="1214"/>
      <c r="F101" s="1214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89"/>
    </row>
    <row r="102" spans="1:23" ht="15" customHeight="1" thickBot="1">
      <c r="A102" s="1939" t="s">
        <v>784</v>
      </c>
      <c r="B102" s="1939"/>
      <c r="C102" s="1939"/>
      <c r="D102" s="1939"/>
      <c r="E102" s="1939"/>
      <c r="F102" s="1939"/>
      <c r="G102" s="593"/>
      <c r="H102" s="593"/>
      <c r="I102" s="593"/>
      <c r="J102" s="593"/>
      <c r="K102" s="593"/>
      <c r="L102" s="593"/>
      <c r="M102" s="593"/>
      <c r="N102" s="593"/>
      <c r="O102" s="593"/>
      <c r="P102" s="593"/>
      <c r="Q102" s="593"/>
      <c r="R102" s="593"/>
      <c r="S102" s="593"/>
      <c r="T102" s="593"/>
      <c r="U102" s="593"/>
      <c r="V102" s="593"/>
      <c r="W102" s="89"/>
    </row>
    <row r="103" spans="1:23" ht="15" customHeight="1" thickBot="1">
      <c r="A103" s="768" t="s">
        <v>753</v>
      </c>
      <c r="B103" s="513"/>
      <c r="C103" s="514"/>
      <c r="D103" s="514"/>
      <c r="E103" s="514"/>
      <c r="F103" s="514"/>
      <c r="G103" s="514"/>
      <c r="H103" s="514"/>
      <c r="I103" s="514"/>
      <c r="J103" s="514"/>
      <c r="K103" s="514"/>
      <c r="L103" s="514"/>
      <c r="M103" s="514"/>
      <c r="N103" s="514"/>
      <c r="O103" s="514"/>
      <c r="P103" s="514"/>
      <c r="Q103" s="514"/>
      <c r="R103" s="514"/>
      <c r="S103" s="514"/>
      <c r="T103" s="514"/>
      <c r="U103" s="514"/>
      <c r="V103" s="516"/>
      <c r="W103" s="89"/>
    </row>
    <row r="104" spans="1:23" ht="15" customHeight="1">
      <c r="A104" s="837" t="s">
        <v>151</v>
      </c>
      <c r="B104" s="499"/>
      <c r="C104" s="416"/>
      <c r="D104" s="416"/>
      <c r="E104" s="416"/>
      <c r="F104" s="416"/>
      <c r="G104" s="416"/>
      <c r="H104" s="416"/>
      <c r="I104" s="416"/>
      <c r="J104" s="416"/>
      <c r="K104" s="416"/>
      <c r="L104" s="416"/>
      <c r="M104" s="416">
        <v>10</v>
      </c>
      <c r="N104" s="416"/>
      <c r="O104" s="416"/>
      <c r="P104" s="416"/>
      <c r="Q104" s="416"/>
      <c r="R104" s="416"/>
      <c r="S104" s="416"/>
      <c r="T104" s="416"/>
      <c r="U104" s="416"/>
      <c r="V104" s="417"/>
      <c r="W104" s="89"/>
    </row>
    <row r="105" spans="1:23" ht="15" customHeight="1">
      <c r="A105" s="838" t="s">
        <v>300</v>
      </c>
      <c r="B105" s="502"/>
      <c r="C105" s="418"/>
      <c r="D105" s="418"/>
      <c r="E105" s="418"/>
      <c r="F105" s="418"/>
      <c r="G105" s="418"/>
      <c r="H105" s="418"/>
      <c r="I105" s="418"/>
      <c r="J105" s="418">
        <v>2</v>
      </c>
      <c r="K105" s="418"/>
      <c r="L105" s="418"/>
      <c r="M105" s="418">
        <v>32</v>
      </c>
      <c r="N105" s="418"/>
      <c r="O105" s="418"/>
      <c r="P105" s="418"/>
      <c r="Q105" s="418"/>
      <c r="R105" s="418"/>
      <c r="S105" s="418"/>
      <c r="T105" s="418"/>
      <c r="U105" s="418"/>
      <c r="V105" s="419"/>
      <c r="W105" s="89"/>
    </row>
    <row r="106" spans="1:23" ht="15" customHeight="1">
      <c r="A106" s="838" t="s">
        <v>293</v>
      </c>
      <c r="B106" s="502"/>
      <c r="C106" s="418"/>
      <c r="D106" s="418"/>
      <c r="E106" s="418"/>
      <c r="F106" s="418"/>
      <c r="G106" s="418"/>
      <c r="H106" s="418"/>
      <c r="I106" s="418"/>
      <c r="J106" s="418">
        <v>3</v>
      </c>
      <c r="K106" s="418"/>
      <c r="L106" s="418"/>
      <c r="M106" s="418">
        <v>45</v>
      </c>
      <c r="N106" s="418"/>
      <c r="O106" s="418"/>
      <c r="P106" s="418"/>
      <c r="Q106" s="418"/>
      <c r="R106" s="418"/>
      <c r="S106" s="418"/>
      <c r="T106" s="418"/>
      <c r="U106" s="418"/>
      <c r="V106" s="419"/>
      <c r="W106" s="89"/>
    </row>
    <row r="107" spans="1:23" ht="15" customHeight="1">
      <c r="A107" s="713" t="s">
        <v>56</v>
      </c>
      <c r="B107" s="502"/>
      <c r="C107" s="418"/>
      <c r="D107" s="418"/>
      <c r="E107" s="418"/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>
        <v>14</v>
      </c>
      <c r="V107" s="419">
        <v>1</v>
      </c>
      <c r="W107" s="89"/>
    </row>
    <row r="108" spans="1:23" ht="15" customHeight="1">
      <c r="A108" s="838" t="s">
        <v>179</v>
      </c>
      <c r="B108" s="502"/>
      <c r="C108" s="418"/>
      <c r="D108" s="418"/>
      <c r="E108" s="418"/>
      <c r="F108" s="418"/>
      <c r="G108" s="418"/>
      <c r="H108" s="418"/>
      <c r="I108" s="418"/>
      <c r="J108" s="418">
        <v>5</v>
      </c>
      <c r="K108" s="418"/>
      <c r="L108" s="418"/>
      <c r="M108" s="418">
        <v>51</v>
      </c>
      <c r="N108" s="418"/>
      <c r="O108" s="418"/>
      <c r="P108" s="418">
        <v>41</v>
      </c>
      <c r="Q108" s="418"/>
      <c r="R108" s="418"/>
      <c r="S108" s="418"/>
      <c r="T108" s="418"/>
      <c r="U108" s="418"/>
      <c r="V108" s="419"/>
      <c r="W108" s="89"/>
    </row>
    <row r="109" spans="1:23" ht="15" customHeight="1">
      <c r="A109" s="838" t="s">
        <v>619</v>
      </c>
      <c r="B109" s="502"/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>
        <v>16</v>
      </c>
      <c r="Q109" s="418"/>
      <c r="R109" s="418"/>
      <c r="S109" s="418"/>
      <c r="T109" s="418"/>
      <c r="U109" s="418"/>
      <c r="V109" s="419"/>
      <c r="W109" s="89"/>
    </row>
    <row r="110" spans="1:23" ht="15" customHeight="1">
      <c r="A110" s="838" t="s">
        <v>291</v>
      </c>
      <c r="B110" s="502"/>
      <c r="C110" s="418"/>
      <c r="D110" s="418"/>
      <c r="E110" s="418"/>
      <c r="F110" s="418"/>
      <c r="G110" s="418"/>
      <c r="H110" s="418"/>
      <c r="I110" s="418"/>
      <c r="J110" s="418">
        <v>1</v>
      </c>
      <c r="K110" s="418"/>
      <c r="L110" s="418"/>
      <c r="M110" s="418">
        <v>24</v>
      </c>
      <c r="N110" s="418"/>
      <c r="O110" s="418"/>
      <c r="P110" s="418"/>
      <c r="Q110" s="418"/>
      <c r="R110" s="418"/>
      <c r="S110" s="418"/>
      <c r="T110" s="418"/>
      <c r="U110" s="418"/>
      <c r="V110" s="419"/>
      <c r="W110" s="89"/>
    </row>
    <row r="111" spans="1:23" ht="15" customHeight="1">
      <c r="A111" s="838" t="s">
        <v>660</v>
      </c>
      <c r="B111" s="502"/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9"/>
      <c r="W111" s="89"/>
    </row>
    <row r="112" spans="1:23" ht="16.5" customHeight="1">
      <c r="A112" s="1244" t="s">
        <v>57</v>
      </c>
      <c r="B112" s="502"/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>
        <v>43</v>
      </c>
      <c r="N112" s="418"/>
      <c r="O112" s="418"/>
      <c r="P112" s="418"/>
      <c r="Q112" s="418"/>
      <c r="R112" s="418"/>
      <c r="S112" s="418"/>
      <c r="T112" s="418"/>
      <c r="U112" s="418"/>
      <c r="V112" s="419"/>
      <c r="W112" s="89"/>
    </row>
    <row r="113" spans="1:23" ht="15" customHeight="1">
      <c r="A113" s="838" t="s">
        <v>527</v>
      </c>
      <c r="B113" s="502"/>
      <c r="C113" s="418"/>
      <c r="D113" s="418"/>
      <c r="E113" s="418"/>
      <c r="F113" s="418"/>
      <c r="G113" s="418"/>
      <c r="H113" s="418"/>
      <c r="I113" s="418"/>
      <c r="J113" s="418">
        <v>3</v>
      </c>
      <c r="K113" s="418"/>
      <c r="L113" s="418">
        <v>1</v>
      </c>
      <c r="M113" s="418">
        <v>35</v>
      </c>
      <c r="N113" s="418"/>
      <c r="O113" s="418"/>
      <c r="P113" s="418">
        <v>17</v>
      </c>
      <c r="Q113" s="418"/>
      <c r="R113" s="418"/>
      <c r="S113" s="418"/>
      <c r="T113" s="418"/>
      <c r="U113" s="418"/>
      <c r="V113" s="419"/>
      <c r="W113" s="89"/>
    </row>
    <row r="114" spans="1:23" ht="15" customHeight="1">
      <c r="A114" s="835" t="s">
        <v>323</v>
      </c>
      <c r="B114" s="502"/>
      <c r="C114" s="418"/>
      <c r="D114" s="418"/>
      <c r="E114" s="418"/>
      <c r="F114" s="418"/>
      <c r="G114" s="418"/>
      <c r="H114" s="418"/>
      <c r="I114" s="418"/>
      <c r="J114" s="418">
        <v>1</v>
      </c>
      <c r="K114" s="418"/>
      <c r="L114" s="418"/>
      <c r="M114" s="418">
        <v>8</v>
      </c>
      <c r="N114" s="418"/>
      <c r="O114" s="418"/>
      <c r="P114" s="418"/>
      <c r="Q114" s="418"/>
      <c r="R114" s="418"/>
      <c r="S114" s="418"/>
      <c r="T114" s="418"/>
      <c r="U114" s="418"/>
      <c r="V114" s="419"/>
      <c r="W114" s="89"/>
    </row>
    <row r="115" spans="1:23" ht="15" customHeight="1">
      <c r="A115" s="838" t="s">
        <v>424</v>
      </c>
      <c r="B115" s="502"/>
      <c r="C115" s="418"/>
      <c r="D115" s="418"/>
      <c r="E115" s="418"/>
      <c r="F115" s="418"/>
      <c r="G115" s="418"/>
      <c r="H115" s="418"/>
      <c r="I115" s="418"/>
      <c r="J115" s="418"/>
      <c r="K115" s="418"/>
      <c r="L115" s="418">
        <v>5</v>
      </c>
      <c r="M115" s="418">
        <v>38</v>
      </c>
      <c r="N115" s="418"/>
      <c r="O115" s="418"/>
      <c r="P115" s="418"/>
      <c r="Q115" s="418"/>
      <c r="R115" s="418"/>
      <c r="S115" s="418"/>
      <c r="T115" s="418"/>
      <c r="U115" s="418">
        <v>9</v>
      </c>
      <c r="V115" s="419"/>
      <c r="W115" s="89"/>
    </row>
    <row r="116" spans="1:23" s="38" customFormat="1" ht="15" customHeight="1">
      <c r="A116" s="838" t="s">
        <v>431</v>
      </c>
      <c r="B116" s="502"/>
      <c r="C116" s="418"/>
      <c r="D116" s="418"/>
      <c r="E116" s="418"/>
      <c r="F116" s="418"/>
      <c r="G116" s="418"/>
      <c r="H116" s="418"/>
      <c r="I116" s="418"/>
      <c r="J116" s="418">
        <v>1</v>
      </c>
      <c r="K116" s="418"/>
      <c r="L116" s="418"/>
      <c r="M116" s="418">
        <v>45</v>
      </c>
      <c r="N116" s="418"/>
      <c r="O116" s="418"/>
      <c r="P116" s="418"/>
      <c r="Q116" s="418"/>
      <c r="R116" s="418"/>
      <c r="S116" s="418"/>
      <c r="T116" s="418"/>
      <c r="U116" s="418"/>
      <c r="V116" s="419"/>
      <c r="W116" s="89"/>
    </row>
    <row r="117" spans="1:23" ht="15" customHeight="1">
      <c r="A117" s="838" t="s">
        <v>736</v>
      </c>
      <c r="B117" s="502"/>
      <c r="C117" s="418"/>
      <c r="D117" s="418"/>
      <c r="E117" s="418"/>
      <c r="F117" s="418"/>
      <c r="G117" s="418"/>
      <c r="H117" s="418"/>
      <c r="I117" s="418"/>
      <c r="J117" s="418">
        <v>1</v>
      </c>
      <c r="K117" s="418"/>
      <c r="L117" s="418"/>
      <c r="M117" s="418">
        <v>45</v>
      </c>
      <c r="N117" s="418"/>
      <c r="O117" s="418"/>
      <c r="P117" s="418"/>
      <c r="Q117" s="418"/>
      <c r="R117" s="418"/>
      <c r="S117" s="418"/>
      <c r="T117" s="418"/>
      <c r="U117" s="418"/>
      <c r="V117" s="419"/>
      <c r="W117" s="89"/>
    </row>
    <row r="118" spans="1:23" ht="15" customHeight="1" thickBot="1">
      <c r="A118" s="858" t="s">
        <v>292</v>
      </c>
      <c r="B118" s="507"/>
      <c r="C118" s="420"/>
      <c r="D118" s="420"/>
      <c r="E118" s="420"/>
      <c r="F118" s="420"/>
      <c r="G118" s="420"/>
      <c r="H118" s="420"/>
      <c r="I118" s="420"/>
      <c r="J118" s="420">
        <v>2</v>
      </c>
      <c r="K118" s="420"/>
      <c r="L118" s="420"/>
      <c r="M118" s="420">
        <v>4</v>
      </c>
      <c r="N118" s="420"/>
      <c r="O118" s="420"/>
      <c r="P118" s="420">
        <v>20</v>
      </c>
      <c r="Q118" s="420"/>
      <c r="R118" s="420"/>
      <c r="S118" s="420"/>
      <c r="T118" s="420"/>
      <c r="U118" s="420"/>
      <c r="V118" s="421"/>
      <c r="W118" s="89"/>
    </row>
    <row r="119" spans="1:23" ht="15" customHeight="1" thickBot="1">
      <c r="A119" s="836" t="s">
        <v>192</v>
      </c>
      <c r="B119" s="1230"/>
      <c r="C119" s="1230"/>
      <c r="D119" s="1230"/>
      <c r="E119" s="1230"/>
      <c r="F119" s="1230"/>
      <c r="G119" s="1230"/>
      <c r="H119" s="1230"/>
      <c r="I119" s="1230"/>
      <c r="J119" s="1230">
        <f>SUM(J104:J118)</f>
        <v>19</v>
      </c>
      <c r="K119" s="1230"/>
      <c r="L119" s="1230">
        <f>SUM(L104:L118)</f>
        <v>6</v>
      </c>
      <c r="M119" s="1230">
        <f>SUM(M104:M118)</f>
        <v>380</v>
      </c>
      <c r="N119" s="1230"/>
      <c r="O119" s="1230"/>
      <c r="P119" s="1230">
        <f>SUM(P104:P118)</f>
        <v>94</v>
      </c>
      <c r="Q119" s="1230"/>
      <c r="R119" s="1230"/>
      <c r="S119" s="1230"/>
      <c r="T119" s="1230"/>
      <c r="U119" s="1230">
        <f>SUM(U104:U118)</f>
        <v>23</v>
      </c>
      <c r="V119" s="1231">
        <f>SUM(V104:V118)</f>
        <v>1</v>
      </c>
      <c r="W119" s="89"/>
    </row>
    <row r="120" spans="1:23" ht="15" customHeight="1" thickBot="1">
      <c r="A120" s="509" t="s">
        <v>307</v>
      </c>
      <c r="B120" s="1233"/>
      <c r="C120" s="856"/>
      <c r="D120" s="856"/>
      <c r="E120" s="856"/>
      <c r="F120" s="856"/>
      <c r="G120" s="856"/>
      <c r="H120" s="856"/>
      <c r="I120" s="856"/>
      <c r="J120" s="856"/>
      <c r="K120" s="856"/>
      <c r="L120" s="856"/>
      <c r="M120" s="856"/>
      <c r="N120" s="856"/>
      <c r="O120" s="856"/>
      <c r="P120" s="856">
        <v>1</v>
      </c>
      <c r="Q120" s="856"/>
      <c r="R120" s="856"/>
      <c r="S120" s="856"/>
      <c r="T120" s="856"/>
      <c r="U120" s="856"/>
      <c r="V120" s="1234"/>
      <c r="W120" s="89"/>
    </row>
    <row r="121" spans="1:23" ht="16.5" customHeight="1">
      <c r="A121" s="837" t="s">
        <v>59</v>
      </c>
      <c r="B121" s="499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>
        <v>3</v>
      </c>
      <c r="N121" s="416"/>
      <c r="O121" s="416"/>
      <c r="P121" s="416">
        <v>5</v>
      </c>
      <c r="Q121" s="416"/>
      <c r="R121" s="416"/>
      <c r="S121" s="416"/>
      <c r="T121" s="416"/>
      <c r="U121" s="416"/>
      <c r="V121" s="417"/>
      <c r="W121" s="89"/>
    </row>
    <row r="122" spans="1:23" ht="15" customHeight="1">
      <c r="A122" s="838" t="s">
        <v>58</v>
      </c>
      <c r="B122" s="502"/>
      <c r="C122" s="418"/>
      <c r="D122" s="418"/>
      <c r="E122" s="418"/>
      <c r="F122" s="418"/>
      <c r="G122" s="418"/>
      <c r="H122" s="418"/>
      <c r="I122" s="418"/>
      <c r="J122" s="418"/>
      <c r="K122" s="418" t="s">
        <v>606</v>
      </c>
      <c r="L122" s="418"/>
      <c r="M122" s="418">
        <v>4</v>
      </c>
      <c r="N122" s="418"/>
      <c r="O122" s="418"/>
      <c r="P122" s="418">
        <v>6</v>
      </c>
      <c r="Q122" s="418"/>
      <c r="R122" s="418"/>
      <c r="S122" s="418"/>
      <c r="T122" s="418"/>
      <c r="U122" s="418"/>
      <c r="V122" s="419"/>
      <c r="W122" s="89"/>
    </row>
    <row r="123" spans="1:23" ht="16.5" customHeight="1" thickBot="1">
      <c r="A123" s="858" t="s">
        <v>61</v>
      </c>
      <c r="B123" s="507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>
        <v>1</v>
      </c>
      <c r="N123" s="420"/>
      <c r="O123" s="420"/>
      <c r="P123" s="420"/>
      <c r="Q123" s="420"/>
      <c r="R123" s="420"/>
      <c r="S123" s="420"/>
      <c r="T123" s="420"/>
      <c r="U123" s="420"/>
      <c r="V123" s="421"/>
      <c r="W123" s="89"/>
    </row>
    <row r="124" spans="1:23" ht="15" customHeight="1" thickBot="1">
      <c r="A124" s="836" t="s">
        <v>192</v>
      </c>
      <c r="B124" s="1230"/>
      <c r="C124" s="1230"/>
      <c r="D124" s="1230"/>
      <c r="E124" s="1230"/>
      <c r="F124" s="1230"/>
      <c r="G124" s="1230"/>
      <c r="H124" s="1230"/>
      <c r="I124" s="1230"/>
      <c r="J124" s="1230"/>
      <c r="K124" s="1230"/>
      <c r="L124" s="1230"/>
      <c r="M124" s="1230">
        <f>SUM(M120:M123)</f>
        <v>8</v>
      </c>
      <c r="N124" s="1230"/>
      <c r="O124" s="1230"/>
      <c r="P124" s="1230">
        <f>SUM(P120:P123)</f>
        <v>12</v>
      </c>
      <c r="Q124" s="1230"/>
      <c r="R124" s="1230"/>
      <c r="S124" s="1230"/>
      <c r="T124" s="1230"/>
      <c r="U124" s="1230"/>
      <c r="V124" s="1231"/>
      <c r="W124" s="89"/>
    </row>
    <row r="125" spans="1:23" ht="15" customHeight="1" thickBot="1">
      <c r="A125" s="836" t="s">
        <v>306</v>
      </c>
      <c r="B125" s="1235"/>
      <c r="C125" s="1236"/>
      <c r="D125" s="1236"/>
      <c r="E125" s="1236"/>
      <c r="F125" s="1236"/>
      <c r="G125" s="1236"/>
      <c r="H125" s="1236"/>
      <c r="I125" s="1236"/>
      <c r="J125" s="1236"/>
      <c r="K125" s="1236"/>
      <c r="L125" s="1236"/>
      <c r="M125" s="1236"/>
      <c r="N125" s="1236"/>
      <c r="O125" s="1236"/>
      <c r="P125" s="1236"/>
      <c r="Q125" s="1236"/>
      <c r="R125" s="1236"/>
      <c r="S125" s="1236"/>
      <c r="T125" s="1236"/>
      <c r="U125" s="1236"/>
      <c r="V125" s="1237"/>
      <c r="W125" s="88"/>
    </row>
    <row r="126" spans="1:23" ht="15" customHeight="1">
      <c r="A126" s="837" t="s">
        <v>298</v>
      </c>
      <c r="B126" s="499"/>
      <c r="C126" s="416"/>
      <c r="D126" s="416"/>
      <c r="E126" s="416"/>
      <c r="F126" s="416"/>
      <c r="G126" s="416"/>
      <c r="H126" s="416"/>
      <c r="I126" s="416"/>
      <c r="J126" s="416">
        <v>8</v>
      </c>
      <c r="K126" s="416"/>
      <c r="L126" s="416">
        <v>6</v>
      </c>
      <c r="M126" s="416">
        <v>136</v>
      </c>
      <c r="N126" s="416"/>
      <c r="O126" s="416"/>
      <c r="P126" s="416">
        <v>95</v>
      </c>
      <c r="Q126" s="416"/>
      <c r="R126" s="416"/>
      <c r="S126" s="416"/>
      <c r="T126" s="416"/>
      <c r="U126" s="416"/>
      <c r="V126" s="417"/>
      <c r="W126" s="89"/>
    </row>
    <row r="127" spans="1:23" ht="16.5" customHeight="1">
      <c r="A127" s="505" t="s">
        <v>62</v>
      </c>
      <c r="B127" s="502"/>
      <c r="C127" s="418"/>
      <c r="D127" s="418"/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>
        <v>17</v>
      </c>
      <c r="V127" s="419">
        <v>1</v>
      </c>
      <c r="W127" s="89"/>
    </row>
    <row r="128" spans="1:23" ht="15" customHeight="1">
      <c r="A128" s="505" t="s">
        <v>63</v>
      </c>
      <c r="B128" s="502"/>
      <c r="C128" s="418"/>
      <c r="D128" s="418"/>
      <c r="E128" s="418"/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>
        <v>66</v>
      </c>
      <c r="V128" s="419">
        <v>5</v>
      </c>
      <c r="W128" s="89"/>
    </row>
    <row r="129" spans="1:23" ht="15" customHeight="1">
      <c r="A129" s="838" t="s">
        <v>299</v>
      </c>
      <c r="B129" s="502"/>
      <c r="C129" s="418"/>
      <c r="D129" s="418"/>
      <c r="E129" s="418"/>
      <c r="F129" s="418"/>
      <c r="G129" s="418"/>
      <c r="H129" s="418"/>
      <c r="I129" s="418"/>
      <c r="J129" s="418">
        <v>7</v>
      </c>
      <c r="K129" s="418"/>
      <c r="L129" s="418"/>
      <c r="M129" s="418">
        <v>47</v>
      </c>
      <c r="N129" s="418"/>
      <c r="O129" s="418"/>
      <c r="P129" s="418">
        <v>39</v>
      </c>
      <c r="Q129" s="418"/>
      <c r="R129" s="418"/>
      <c r="S129" s="418"/>
      <c r="T129" s="418"/>
      <c r="U129" s="418"/>
      <c r="V129" s="419"/>
      <c r="W129" s="89"/>
    </row>
    <row r="130" spans="1:23" ht="15" customHeight="1">
      <c r="A130" s="838" t="s">
        <v>752</v>
      </c>
      <c r="B130" s="502"/>
      <c r="C130" s="418"/>
      <c r="D130" s="418"/>
      <c r="E130" s="418"/>
      <c r="F130" s="418"/>
      <c r="G130" s="418"/>
      <c r="H130" s="418"/>
      <c r="I130" s="418"/>
      <c r="J130" s="418">
        <v>1</v>
      </c>
      <c r="K130" s="418"/>
      <c r="L130" s="418">
        <v>2</v>
      </c>
      <c r="M130" s="418">
        <v>17</v>
      </c>
      <c r="N130" s="418"/>
      <c r="O130" s="418"/>
      <c r="P130" s="418"/>
      <c r="Q130" s="418"/>
      <c r="R130" s="418"/>
      <c r="S130" s="418"/>
      <c r="T130" s="418"/>
      <c r="U130" s="418"/>
      <c r="V130" s="419"/>
      <c r="W130" s="89"/>
    </row>
    <row r="131" spans="1:23" ht="15" customHeight="1">
      <c r="A131" s="838" t="s">
        <v>591</v>
      </c>
      <c r="B131" s="502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9"/>
      <c r="W131" s="89"/>
    </row>
    <row r="132" spans="1:23" ht="15" customHeight="1">
      <c r="A132" s="505" t="s">
        <v>64</v>
      </c>
      <c r="B132" s="502"/>
      <c r="C132" s="418"/>
      <c r="D132" s="418"/>
      <c r="E132" s="418"/>
      <c r="F132" s="418"/>
      <c r="G132" s="418"/>
      <c r="H132" s="418"/>
      <c r="I132" s="418"/>
      <c r="J132" s="418">
        <v>2</v>
      </c>
      <c r="K132" s="418"/>
      <c r="L132" s="418">
        <v>4</v>
      </c>
      <c r="M132" s="418">
        <v>20</v>
      </c>
      <c r="N132" s="418"/>
      <c r="O132" s="418"/>
      <c r="P132" s="418"/>
      <c r="Q132" s="418"/>
      <c r="R132" s="418"/>
      <c r="S132" s="418"/>
      <c r="T132" s="418"/>
      <c r="U132" s="418"/>
      <c r="V132" s="419"/>
      <c r="W132" s="89"/>
    </row>
    <row r="133" spans="1:23" ht="15" customHeight="1">
      <c r="A133" s="838" t="s">
        <v>659</v>
      </c>
      <c r="B133" s="502"/>
      <c r="C133" s="418"/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9"/>
      <c r="W133" s="89"/>
    </row>
    <row r="134" spans="1:23" ht="15" customHeight="1">
      <c r="A134" s="505" t="s">
        <v>961</v>
      </c>
      <c r="B134" s="502"/>
      <c r="C134" s="418"/>
      <c r="D134" s="418"/>
      <c r="E134" s="418"/>
      <c r="F134" s="418"/>
      <c r="G134" s="418"/>
      <c r="H134" s="418"/>
      <c r="I134" s="418"/>
      <c r="J134" s="418">
        <v>1</v>
      </c>
      <c r="K134" s="418"/>
      <c r="L134" s="418">
        <v>2</v>
      </c>
      <c r="M134" s="418">
        <v>25</v>
      </c>
      <c r="N134" s="418"/>
      <c r="O134" s="418">
        <v>9</v>
      </c>
      <c r="P134" s="418">
        <v>43</v>
      </c>
      <c r="Q134" s="418"/>
      <c r="R134" s="418"/>
      <c r="S134" s="418"/>
      <c r="T134" s="418"/>
      <c r="U134" s="418"/>
      <c r="V134" s="419"/>
      <c r="W134" s="89"/>
    </row>
    <row r="135" spans="1:23" ht="18" customHeight="1" thickBot="1">
      <c r="A135" s="506" t="s">
        <v>65</v>
      </c>
      <c r="B135" s="507"/>
      <c r="C135" s="420"/>
      <c r="D135" s="420"/>
      <c r="E135" s="420"/>
      <c r="F135" s="420"/>
      <c r="G135" s="420"/>
      <c r="H135" s="420"/>
      <c r="I135" s="420"/>
      <c r="J135" s="420"/>
      <c r="K135" s="420"/>
      <c r="L135" s="420"/>
      <c r="M135" s="420"/>
      <c r="N135" s="420"/>
      <c r="O135" s="420"/>
      <c r="P135" s="420"/>
      <c r="Q135" s="420"/>
      <c r="R135" s="420"/>
      <c r="S135" s="420"/>
      <c r="T135" s="420"/>
      <c r="U135" s="420"/>
      <c r="V135" s="421">
        <v>1</v>
      </c>
      <c r="W135" s="89"/>
    </row>
    <row r="136" spans="1:23" ht="15" customHeight="1" thickBot="1">
      <c r="A136" s="836" t="s">
        <v>192</v>
      </c>
      <c r="B136" s="1230"/>
      <c r="C136" s="1230"/>
      <c r="D136" s="1230"/>
      <c r="E136" s="1230"/>
      <c r="F136" s="1230"/>
      <c r="G136" s="1230"/>
      <c r="H136" s="1230"/>
      <c r="I136" s="1230"/>
      <c r="J136" s="1230">
        <f>SUM(J126:J135)</f>
        <v>19</v>
      </c>
      <c r="K136" s="1230"/>
      <c r="L136" s="1230">
        <f aca="true" t="shared" si="8" ref="L136:V136">SUM(L126:L135)</f>
        <v>14</v>
      </c>
      <c r="M136" s="1230">
        <f t="shared" si="8"/>
        <v>245</v>
      </c>
      <c r="N136" s="1230"/>
      <c r="O136" s="1230">
        <f t="shared" si="8"/>
        <v>9</v>
      </c>
      <c r="P136" s="1230">
        <f t="shared" si="8"/>
        <v>177</v>
      </c>
      <c r="Q136" s="1230"/>
      <c r="R136" s="1230"/>
      <c r="S136" s="1230"/>
      <c r="T136" s="1230"/>
      <c r="U136" s="1230">
        <f t="shared" si="8"/>
        <v>83</v>
      </c>
      <c r="V136" s="1231">
        <f t="shared" si="8"/>
        <v>7</v>
      </c>
      <c r="W136" s="88"/>
    </row>
    <row r="137" spans="1:23" ht="15" customHeight="1" thickBot="1">
      <c r="A137" s="850" t="s">
        <v>415</v>
      </c>
      <c r="B137" s="1233"/>
      <c r="C137" s="856"/>
      <c r="D137" s="856"/>
      <c r="E137" s="856"/>
      <c r="F137" s="856"/>
      <c r="G137" s="856"/>
      <c r="H137" s="856"/>
      <c r="I137" s="856"/>
      <c r="J137" s="856">
        <v>14</v>
      </c>
      <c r="K137" s="856"/>
      <c r="L137" s="856"/>
      <c r="M137" s="856"/>
      <c r="N137" s="856"/>
      <c r="O137" s="856"/>
      <c r="P137" s="856"/>
      <c r="Q137" s="856"/>
      <c r="R137" s="856"/>
      <c r="S137" s="856"/>
      <c r="T137" s="856"/>
      <c r="U137" s="856"/>
      <c r="V137" s="1234"/>
      <c r="W137" s="88"/>
    </row>
    <row r="138" spans="1:23" ht="15" customHeight="1">
      <c r="A138" s="837" t="s">
        <v>412</v>
      </c>
      <c r="B138" s="499"/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>
        <v>8</v>
      </c>
      <c r="N138" s="416"/>
      <c r="O138" s="416"/>
      <c r="P138" s="416">
        <v>10</v>
      </c>
      <c r="Q138" s="416"/>
      <c r="R138" s="416"/>
      <c r="S138" s="416">
        <v>1</v>
      </c>
      <c r="T138" s="416"/>
      <c r="U138" s="416"/>
      <c r="V138" s="417"/>
      <c r="W138" s="88"/>
    </row>
    <row r="139" spans="1:23" ht="15" customHeight="1">
      <c r="A139" s="838" t="s">
        <v>413</v>
      </c>
      <c r="B139" s="502"/>
      <c r="C139" s="418"/>
      <c r="D139" s="418"/>
      <c r="E139" s="418"/>
      <c r="F139" s="418"/>
      <c r="G139" s="418"/>
      <c r="H139" s="418"/>
      <c r="I139" s="418"/>
      <c r="J139" s="418"/>
      <c r="K139" s="418"/>
      <c r="L139" s="418">
        <v>3</v>
      </c>
      <c r="M139" s="418">
        <v>43</v>
      </c>
      <c r="N139" s="418"/>
      <c r="O139" s="418">
        <v>2</v>
      </c>
      <c r="P139" s="418">
        <v>19</v>
      </c>
      <c r="Q139" s="418"/>
      <c r="R139" s="418"/>
      <c r="S139" s="418"/>
      <c r="T139" s="418"/>
      <c r="U139" s="418"/>
      <c r="V139" s="419"/>
      <c r="W139" s="88"/>
    </row>
    <row r="140" spans="1:23" ht="15" customHeight="1">
      <c r="A140" s="505" t="s">
        <v>66</v>
      </c>
      <c r="B140" s="502"/>
      <c r="C140" s="418"/>
      <c r="D140" s="418"/>
      <c r="E140" s="418"/>
      <c r="F140" s="418"/>
      <c r="G140" s="418"/>
      <c r="H140" s="418"/>
      <c r="I140" s="418"/>
      <c r="J140" s="418">
        <v>1</v>
      </c>
      <c r="K140" s="418"/>
      <c r="L140" s="418"/>
      <c r="M140" s="418">
        <v>16</v>
      </c>
      <c r="N140" s="418"/>
      <c r="O140" s="418"/>
      <c r="P140" s="418"/>
      <c r="Q140" s="418"/>
      <c r="R140" s="418"/>
      <c r="S140" s="418"/>
      <c r="T140" s="418"/>
      <c r="U140" s="418"/>
      <c r="V140" s="419"/>
      <c r="W140" s="88"/>
    </row>
    <row r="141" spans="1:23" ht="15" customHeight="1" thickBot="1">
      <c r="A141" s="858" t="s">
        <v>411</v>
      </c>
      <c r="B141" s="507"/>
      <c r="C141" s="420"/>
      <c r="D141" s="420"/>
      <c r="E141" s="420"/>
      <c r="F141" s="420"/>
      <c r="G141" s="420"/>
      <c r="H141" s="420"/>
      <c r="I141" s="420"/>
      <c r="J141" s="420"/>
      <c r="K141" s="420"/>
      <c r="L141" s="420"/>
      <c r="M141" s="420">
        <v>24</v>
      </c>
      <c r="N141" s="420"/>
      <c r="O141" s="420"/>
      <c r="P141" s="420">
        <v>41</v>
      </c>
      <c r="Q141" s="420"/>
      <c r="R141" s="420"/>
      <c r="S141" s="420">
        <v>3</v>
      </c>
      <c r="T141" s="420"/>
      <c r="U141" s="420"/>
      <c r="V141" s="421"/>
      <c r="W141" s="88"/>
    </row>
    <row r="142" spans="1:23" ht="15" customHeight="1" thickBot="1">
      <c r="A142" s="836" t="s">
        <v>192</v>
      </c>
      <c r="B142" s="1230"/>
      <c r="C142" s="1230"/>
      <c r="D142" s="1230"/>
      <c r="E142" s="1230"/>
      <c r="F142" s="1230"/>
      <c r="G142" s="1230"/>
      <c r="H142" s="1230"/>
      <c r="I142" s="1230"/>
      <c r="J142" s="1230">
        <f>SUM(J137:J141)</f>
        <v>15</v>
      </c>
      <c r="K142" s="1230"/>
      <c r="L142" s="1230">
        <f>SUM(L137:L141)</f>
        <v>3</v>
      </c>
      <c r="M142" s="1230">
        <f>SUM(M137:M141)</f>
        <v>91</v>
      </c>
      <c r="N142" s="1230"/>
      <c r="O142" s="1230">
        <f>SUM(O137:O141)</f>
        <v>2</v>
      </c>
      <c r="P142" s="1230">
        <f>SUM(P137:P141)</f>
        <v>70</v>
      </c>
      <c r="Q142" s="1230"/>
      <c r="R142" s="1230"/>
      <c r="S142" s="1230">
        <f>SUM(S137:S141)</f>
        <v>4</v>
      </c>
      <c r="T142" s="1230"/>
      <c r="U142" s="1230"/>
      <c r="V142" s="1231"/>
      <c r="W142" s="88"/>
    </row>
    <row r="143" spans="1:24" ht="15" customHeight="1" thickBot="1">
      <c r="A143" s="850" t="s">
        <v>434</v>
      </c>
      <c r="B143" s="511">
        <f aca="true" t="shared" si="9" ref="B143:H143">B15+B30+B39+B62+B80+B85+B99+B119+B124+B136+B142</f>
        <v>3164</v>
      </c>
      <c r="C143" s="511">
        <f t="shared" si="9"/>
        <v>3589</v>
      </c>
      <c r="D143" s="511">
        <f t="shared" si="9"/>
        <v>2953</v>
      </c>
      <c r="E143" s="511">
        <f t="shared" si="9"/>
        <v>2918</v>
      </c>
      <c r="F143" s="511">
        <f t="shared" si="9"/>
        <v>3262</v>
      </c>
      <c r="G143" s="511">
        <f t="shared" si="9"/>
        <v>53</v>
      </c>
      <c r="H143" s="511">
        <f t="shared" si="9"/>
        <v>111</v>
      </c>
      <c r="I143" s="511">
        <f>I15+I30+I39+I62+I80</f>
        <v>12664</v>
      </c>
      <c r="J143" s="511">
        <f aca="true" t="shared" si="10" ref="J143:V143">J15+J30+J39+J62+J80+J85+J99+J119+J124+J136+J142</f>
        <v>306</v>
      </c>
      <c r="K143" s="511">
        <f t="shared" si="10"/>
        <v>1</v>
      </c>
      <c r="L143" s="511">
        <f t="shared" si="10"/>
        <v>133</v>
      </c>
      <c r="M143" s="511">
        <f t="shared" si="10"/>
        <v>3917</v>
      </c>
      <c r="N143" s="511">
        <f t="shared" si="10"/>
        <v>2</v>
      </c>
      <c r="O143" s="511">
        <f t="shared" si="10"/>
        <v>66</v>
      </c>
      <c r="P143" s="511">
        <f t="shared" si="10"/>
        <v>2558</v>
      </c>
      <c r="Q143" s="511">
        <f t="shared" si="10"/>
        <v>1</v>
      </c>
      <c r="R143" s="511">
        <f t="shared" si="10"/>
        <v>2</v>
      </c>
      <c r="S143" s="511">
        <f t="shared" si="10"/>
        <v>242</v>
      </c>
      <c r="T143" s="511">
        <f t="shared" si="10"/>
        <v>2</v>
      </c>
      <c r="U143" s="511">
        <f t="shared" si="10"/>
        <v>447</v>
      </c>
      <c r="V143" s="511">
        <f t="shared" si="10"/>
        <v>39</v>
      </c>
      <c r="W143" s="88"/>
      <c r="X143" s="467"/>
    </row>
    <row r="144" spans="1:22" ht="12.75" customHeight="1">
      <c r="A144" s="1238" t="s">
        <v>84</v>
      </c>
      <c r="B144" s="1238"/>
      <c r="C144" s="1238"/>
      <c r="D144" s="1238"/>
      <c r="E144" s="1238"/>
      <c r="F144" s="1238"/>
      <c r="G144" s="1238"/>
      <c r="H144" s="1238"/>
      <c r="I144" s="1238"/>
      <c r="J144" s="1238"/>
      <c r="K144" s="1238"/>
      <c r="L144" s="1238"/>
      <c r="M144" s="1238"/>
      <c r="N144" s="1238"/>
      <c r="O144" s="1238"/>
      <c r="P144" s="1238"/>
      <c r="Q144" s="1238"/>
      <c r="R144" s="1238"/>
      <c r="S144" s="1238"/>
      <c r="T144" s="1238"/>
      <c r="U144" s="1238"/>
      <c r="V144" s="1238"/>
    </row>
    <row r="145" spans="1:22" ht="12.75" customHeight="1">
      <c r="A145" s="1239"/>
      <c r="B145" s="1240"/>
      <c r="C145" s="1240"/>
      <c r="D145" s="1240"/>
      <c r="E145" s="1240"/>
      <c r="F145" s="1240"/>
      <c r="G145" s="1240"/>
      <c r="H145" s="1240"/>
      <c r="I145" s="1240"/>
      <c r="J145" s="1241"/>
      <c r="K145" s="1242"/>
      <c r="L145" s="1242"/>
      <c r="M145" s="1242"/>
      <c r="N145" s="1242"/>
      <c r="O145" s="1242"/>
      <c r="P145" s="1242"/>
      <c r="Q145" s="1242"/>
      <c r="R145" s="1242"/>
      <c r="S145" s="1242"/>
      <c r="T145" s="1242"/>
      <c r="U145" s="1242"/>
      <c r="V145" s="1242"/>
    </row>
    <row r="146" spans="1:22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="38" customFormat="1" ht="12.75" customHeight="1"/>
    <row r="162" s="38" customFormat="1" ht="12.75" customHeight="1"/>
    <row r="163" spans="1:22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3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23"/>
    </row>
    <row r="166" spans="1:23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23"/>
    </row>
    <row r="167" spans="1:23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23"/>
    </row>
    <row r="168" spans="1:23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23"/>
    </row>
    <row r="169" spans="1:23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23"/>
    </row>
    <row r="170" spans="1:23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23"/>
    </row>
    <row r="171" spans="1:22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="38" customFormat="1" ht="12.75" customHeight="1"/>
    <row r="187" s="88" customFormat="1" ht="12.75" customHeight="1"/>
    <row r="188" spans="1:13" ht="25.5" customHeight="1">
      <c r="A188" s="1944"/>
      <c r="B188" s="1945"/>
      <c r="C188" s="1945"/>
      <c r="D188" s="1945"/>
      <c r="E188" s="1945"/>
      <c r="F188" s="1945"/>
      <c r="G188" s="1945"/>
      <c r="H188" s="1945"/>
      <c r="I188" s="1945"/>
      <c r="J188" s="1945"/>
      <c r="K188" s="1945"/>
      <c r="L188" s="1945"/>
      <c r="M188" s="1945"/>
    </row>
    <row r="189" ht="12.75" customHeight="1">
      <c r="A189" s="153"/>
    </row>
    <row r="190" ht="12.75" customHeight="1">
      <c r="A190" s="153"/>
    </row>
    <row r="191" spans="1:22" ht="12.75" customHeight="1">
      <c r="A191" s="153"/>
      <c r="C191" s="154"/>
      <c r="D191" s="154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</row>
    <row r="192" ht="12.75" customHeight="1">
      <c r="A192" s="153"/>
    </row>
    <row r="193" ht="12.75" customHeight="1">
      <c r="A193" s="153"/>
    </row>
    <row r="194" ht="12.75" customHeight="1">
      <c r="A194" s="153"/>
    </row>
    <row r="195" ht="12.75" customHeight="1">
      <c r="A195" s="153"/>
    </row>
    <row r="196" ht="12.75" customHeight="1">
      <c r="A196" s="153"/>
    </row>
    <row r="197" ht="12.75" customHeight="1">
      <c r="A197" s="153"/>
    </row>
    <row r="198" ht="12.75" customHeight="1">
      <c r="A198" s="153"/>
    </row>
    <row r="199" ht="12.75" customHeight="1">
      <c r="A199" s="153"/>
    </row>
    <row r="200" ht="12.75" customHeight="1">
      <c r="A200" s="153"/>
    </row>
    <row r="201" ht="12.75" customHeight="1">
      <c r="A201" s="153"/>
    </row>
    <row r="202" ht="12.75" customHeight="1">
      <c r="A202" s="153"/>
    </row>
    <row r="203" ht="12.75" customHeight="1">
      <c r="A203" s="153"/>
    </row>
  </sheetData>
  <sheetProtection/>
  <mergeCells count="10">
    <mergeCell ref="A102:F102"/>
    <mergeCell ref="J1:J2"/>
    <mergeCell ref="T1:V1"/>
    <mergeCell ref="A188:M188"/>
    <mergeCell ref="C1:G1"/>
    <mergeCell ref="Q1:S1"/>
    <mergeCell ref="N1:P1"/>
    <mergeCell ref="A1:A2"/>
    <mergeCell ref="B1:B2"/>
    <mergeCell ref="K1:M1"/>
  </mergeCells>
  <printOptions horizontalCentered="1"/>
  <pageMargins left="0.1968503937007874" right="0.1968503937007874" top="0.3937007874015748" bottom="0.3937007874015748" header="0.1968503937007874" footer="0.1968503937007874"/>
  <pageSetup horizontalDpi="300" verticalDpi="300" orientation="landscape" paperSize="9" scale="65" r:id="rId1"/>
  <headerFooter alignWithMargins="0">
    <oddHeader>&amp;C&amp;"Times New Roman,Kalın"&amp;12ÖĞRENCİ SAYILARI (2011-2012 EĞİTİM ÖĞRETİM YILI II. DÖNEMİ)</oddHeader>
  </headerFooter>
  <rowBreaks count="4" manualBreakCount="4">
    <brk id="50" max="21" man="1"/>
    <brk id="102" max="21" man="1"/>
    <brk id="144" max="21" man="1"/>
    <brk id="1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U171"/>
  <sheetViews>
    <sheetView zoomScaleSheetLayoutView="100" workbookViewId="0" topLeftCell="A106">
      <selection activeCell="A48" sqref="A48:D48"/>
    </sheetView>
  </sheetViews>
  <sheetFormatPr defaultColWidth="9.140625" defaultRowHeight="12.75"/>
  <cols>
    <col min="1" max="1" width="39.00390625" style="47" customWidth="1"/>
    <col min="2" max="2" width="8.7109375" style="78" customWidth="1"/>
    <col min="3" max="7" width="7.7109375" style="78" customWidth="1"/>
    <col min="8" max="8" width="8.7109375" style="78" customWidth="1"/>
    <col min="9" max="9" width="8.140625" style="78" bestFit="1" customWidth="1"/>
    <col min="10" max="10" width="5.28125" style="211" bestFit="1" customWidth="1"/>
    <col min="11" max="11" width="7.140625" style="210" bestFit="1" customWidth="1"/>
    <col min="12" max="12" width="9.57421875" style="210" customWidth="1"/>
    <col min="13" max="14" width="8.7109375" style="210" customWidth="1"/>
    <col min="15" max="15" width="7.140625" style="210" bestFit="1" customWidth="1"/>
    <col min="16" max="16" width="16.57421875" style="210" customWidth="1"/>
    <col min="17" max="17" width="7.140625" style="210" bestFit="1" customWidth="1"/>
    <col min="18" max="18" width="9.28125" style="210" customWidth="1"/>
    <col min="19" max="19" width="5.28125" style="210" customWidth="1"/>
    <col min="20" max="20" width="5.421875" style="47" customWidth="1"/>
    <col min="21" max="16384" width="9.140625" style="47" customWidth="1"/>
  </cols>
  <sheetData>
    <row r="1" spans="1:19" s="80" customFormat="1" ht="15" customHeight="1" thickBot="1">
      <c r="A1" s="1954"/>
      <c r="B1" s="1940" t="s">
        <v>526</v>
      </c>
      <c r="C1" s="1953" t="s">
        <v>369</v>
      </c>
      <c r="D1" s="1953"/>
      <c r="E1" s="1953"/>
      <c r="F1" s="1953"/>
      <c r="G1" s="1953"/>
      <c r="H1" s="1177" t="s">
        <v>246</v>
      </c>
      <c r="I1" s="1177" t="s">
        <v>246</v>
      </c>
      <c r="J1" s="1940" t="s">
        <v>285</v>
      </c>
      <c r="K1" s="1948" t="s">
        <v>517</v>
      </c>
      <c r="L1" s="1925"/>
      <c r="M1" s="1948" t="s">
        <v>360</v>
      </c>
      <c r="N1" s="1925"/>
      <c r="O1" s="1948" t="s">
        <v>567</v>
      </c>
      <c r="P1" s="1925"/>
      <c r="Q1" s="1950" t="s">
        <v>518</v>
      </c>
      <c r="R1" s="1951"/>
      <c r="S1" s="1952"/>
    </row>
    <row r="2" spans="1:19" s="81" customFormat="1" ht="15" customHeight="1" thickBot="1">
      <c r="A2" s="1928"/>
      <c r="B2" s="1938"/>
      <c r="C2" s="1245" t="s">
        <v>916</v>
      </c>
      <c r="D2" s="1246" t="s">
        <v>917</v>
      </c>
      <c r="E2" s="1246" t="s">
        <v>918</v>
      </c>
      <c r="F2" s="1246" t="s">
        <v>919</v>
      </c>
      <c r="G2" s="1247" t="s">
        <v>920</v>
      </c>
      <c r="H2" s="1136" t="s">
        <v>166</v>
      </c>
      <c r="I2" s="1136" t="s">
        <v>369</v>
      </c>
      <c r="J2" s="1938"/>
      <c r="K2" s="1180" t="s">
        <v>914</v>
      </c>
      <c r="L2" s="1248" t="s">
        <v>913</v>
      </c>
      <c r="M2" s="1180" t="s">
        <v>914</v>
      </c>
      <c r="N2" s="1181" t="s">
        <v>284</v>
      </c>
      <c r="O2" s="1180" t="s">
        <v>914</v>
      </c>
      <c r="P2" s="1181" t="s">
        <v>915</v>
      </c>
      <c r="Q2" s="1246" t="s">
        <v>914</v>
      </c>
      <c r="R2" s="1246" t="s">
        <v>913</v>
      </c>
      <c r="S2" s="1249" t="s">
        <v>285</v>
      </c>
    </row>
    <row r="3" spans="1:19" s="81" customFormat="1" ht="15" customHeight="1" thickBot="1">
      <c r="A3" s="850" t="s">
        <v>371</v>
      </c>
      <c r="B3" s="1268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259"/>
      <c r="R3" s="1259"/>
      <c r="S3" s="1269"/>
    </row>
    <row r="4" spans="1:19" ht="15" customHeight="1">
      <c r="A4" s="1170" t="s">
        <v>201</v>
      </c>
      <c r="B4" s="499">
        <v>43</v>
      </c>
      <c r="C4" s="416">
        <v>52</v>
      </c>
      <c r="D4" s="416">
        <v>55</v>
      </c>
      <c r="E4" s="416">
        <v>40</v>
      </c>
      <c r="F4" s="416">
        <v>38</v>
      </c>
      <c r="G4" s="416"/>
      <c r="H4" s="416"/>
      <c r="I4" s="416">
        <f>SUM(C4:H4)</f>
        <v>185</v>
      </c>
      <c r="J4" s="416">
        <v>6</v>
      </c>
      <c r="K4" s="416">
        <v>2</v>
      </c>
      <c r="L4" s="416">
        <v>29</v>
      </c>
      <c r="M4" s="416"/>
      <c r="N4" s="416">
        <v>31</v>
      </c>
      <c r="O4" s="416"/>
      <c r="P4" s="416">
        <v>1</v>
      </c>
      <c r="Q4" s="416"/>
      <c r="R4" s="416"/>
      <c r="S4" s="417"/>
    </row>
    <row r="5" spans="1:19" ht="15" customHeight="1">
      <c r="A5" s="1171" t="s">
        <v>197</v>
      </c>
      <c r="B5" s="532">
        <v>84</v>
      </c>
      <c r="C5" s="535">
        <v>108</v>
      </c>
      <c r="D5" s="535">
        <v>84</v>
      </c>
      <c r="E5" s="535">
        <v>89</v>
      </c>
      <c r="F5" s="535">
        <v>102</v>
      </c>
      <c r="G5" s="535"/>
      <c r="H5" s="535"/>
      <c r="I5" s="535">
        <f>SUM(C5:H5)</f>
        <v>383</v>
      </c>
      <c r="J5" s="535">
        <v>17</v>
      </c>
      <c r="K5" s="535">
        <v>1</v>
      </c>
      <c r="L5" s="535">
        <v>74</v>
      </c>
      <c r="M5" s="535"/>
      <c r="N5" s="535">
        <v>39</v>
      </c>
      <c r="O5" s="535"/>
      <c r="P5" s="535"/>
      <c r="Q5" s="535"/>
      <c r="R5" s="535"/>
      <c r="S5" s="536"/>
    </row>
    <row r="6" spans="1:19" ht="15" customHeight="1">
      <c r="A6" s="562" t="s">
        <v>30</v>
      </c>
      <c r="B6" s="532"/>
      <c r="C6" s="535"/>
      <c r="D6" s="535"/>
      <c r="E6" s="535"/>
      <c r="F6" s="535"/>
      <c r="G6" s="418"/>
      <c r="H6" s="418"/>
      <c r="I6" s="535"/>
      <c r="J6" s="418">
        <v>1</v>
      </c>
      <c r="K6" s="418">
        <v>1</v>
      </c>
      <c r="L6" s="418">
        <v>15</v>
      </c>
      <c r="M6" s="418"/>
      <c r="N6" s="418">
        <v>27</v>
      </c>
      <c r="O6" s="418"/>
      <c r="P6" s="418"/>
      <c r="Q6" s="418"/>
      <c r="R6" s="418"/>
      <c r="S6" s="419"/>
    </row>
    <row r="7" spans="1:19" ht="15" customHeight="1">
      <c r="A7" s="562" t="s">
        <v>31</v>
      </c>
      <c r="B7" s="502"/>
      <c r="C7" s="418"/>
      <c r="D7" s="418"/>
      <c r="E7" s="418"/>
      <c r="F7" s="418"/>
      <c r="G7" s="418"/>
      <c r="H7" s="418"/>
      <c r="I7" s="535"/>
      <c r="J7" s="418"/>
      <c r="K7" s="418"/>
      <c r="L7" s="418">
        <v>60</v>
      </c>
      <c r="M7" s="418">
        <v>3</v>
      </c>
      <c r="N7" s="418">
        <v>23</v>
      </c>
      <c r="O7" s="418"/>
      <c r="P7" s="418"/>
      <c r="Q7" s="418"/>
      <c r="R7" s="418"/>
      <c r="S7" s="419"/>
    </row>
    <row r="8" spans="1:19" ht="15" customHeight="1">
      <c r="A8" s="562" t="s">
        <v>32</v>
      </c>
      <c r="B8" s="502"/>
      <c r="C8" s="418"/>
      <c r="D8" s="418"/>
      <c r="E8" s="418"/>
      <c r="F8" s="418"/>
      <c r="G8" s="418"/>
      <c r="H8" s="418"/>
      <c r="I8" s="535"/>
      <c r="J8" s="418">
        <v>6</v>
      </c>
      <c r="K8" s="418">
        <v>2</v>
      </c>
      <c r="L8" s="418">
        <v>29</v>
      </c>
      <c r="M8" s="418">
        <v>4</v>
      </c>
      <c r="N8" s="418">
        <v>23</v>
      </c>
      <c r="O8" s="418"/>
      <c r="P8" s="418"/>
      <c r="Q8" s="418"/>
      <c r="R8" s="418"/>
      <c r="S8" s="419"/>
    </row>
    <row r="9" spans="1:19" ht="15" customHeight="1">
      <c r="A9" s="1171" t="s">
        <v>200</v>
      </c>
      <c r="B9" s="502">
        <v>59</v>
      </c>
      <c r="C9" s="418">
        <v>71</v>
      </c>
      <c r="D9" s="418">
        <v>51</v>
      </c>
      <c r="E9" s="418">
        <v>42</v>
      </c>
      <c r="F9" s="418">
        <v>61</v>
      </c>
      <c r="G9" s="418"/>
      <c r="H9" s="418"/>
      <c r="I9" s="535">
        <f>SUM(C9:H9)</f>
        <v>225</v>
      </c>
      <c r="J9" s="418">
        <v>4</v>
      </c>
      <c r="K9" s="418"/>
      <c r="L9" s="418"/>
      <c r="M9" s="418"/>
      <c r="N9" s="418">
        <v>35</v>
      </c>
      <c r="O9" s="418"/>
      <c r="P9" s="418">
        <v>4</v>
      </c>
      <c r="Q9" s="418"/>
      <c r="R9" s="418"/>
      <c r="S9" s="419"/>
    </row>
    <row r="10" spans="1:19" ht="15" customHeight="1">
      <c r="A10" s="562" t="s">
        <v>36</v>
      </c>
      <c r="B10" s="502"/>
      <c r="C10" s="418"/>
      <c r="D10" s="418"/>
      <c r="E10" s="418"/>
      <c r="F10" s="418"/>
      <c r="G10" s="418"/>
      <c r="H10" s="418"/>
      <c r="I10" s="535"/>
      <c r="J10" s="418"/>
      <c r="K10" s="418"/>
      <c r="L10" s="418">
        <v>18</v>
      </c>
      <c r="M10" s="418"/>
      <c r="N10" s="418"/>
      <c r="O10" s="418"/>
      <c r="P10" s="418"/>
      <c r="Q10" s="418"/>
      <c r="R10" s="418"/>
      <c r="S10" s="419"/>
    </row>
    <row r="11" spans="1:19" ht="15" customHeight="1">
      <c r="A11" s="562" t="s">
        <v>33</v>
      </c>
      <c r="B11" s="502"/>
      <c r="C11" s="418"/>
      <c r="D11" s="418"/>
      <c r="E11" s="418"/>
      <c r="F11" s="418"/>
      <c r="G11" s="418"/>
      <c r="H11" s="418"/>
      <c r="I11" s="535"/>
      <c r="J11" s="418">
        <v>5</v>
      </c>
      <c r="K11" s="418"/>
      <c r="L11" s="418">
        <v>14</v>
      </c>
      <c r="M11" s="418"/>
      <c r="N11" s="418"/>
      <c r="O11" s="418"/>
      <c r="P11" s="418"/>
      <c r="Q11" s="418"/>
      <c r="R11" s="418"/>
      <c r="S11" s="419"/>
    </row>
    <row r="12" spans="1:19" ht="16.5" customHeight="1" thickBot="1">
      <c r="A12" s="1172" t="s">
        <v>34</v>
      </c>
      <c r="B12" s="507"/>
      <c r="C12" s="420"/>
      <c r="D12" s="420"/>
      <c r="E12" s="420"/>
      <c r="F12" s="420"/>
      <c r="G12" s="420"/>
      <c r="H12" s="420"/>
      <c r="I12" s="1250"/>
      <c r="J12" s="420">
        <v>2</v>
      </c>
      <c r="K12" s="420">
        <v>3</v>
      </c>
      <c r="L12" s="420">
        <v>55</v>
      </c>
      <c r="M12" s="420"/>
      <c r="N12" s="420"/>
      <c r="O12" s="420"/>
      <c r="P12" s="420"/>
      <c r="Q12" s="420"/>
      <c r="R12" s="420"/>
      <c r="S12" s="421"/>
    </row>
    <row r="13" spans="1:19" ht="15" customHeight="1" thickBot="1">
      <c r="A13" s="836" t="s">
        <v>192</v>
      </c>
      <c r="B13" s="827">
        <f>SUM(B4:B12)</f>
        <v>186</v>
      </c>
      <c r="C13" s="827">
        <f aca="true" t="shared" si="0" ref="C13:P13">SUM(C4:C12)</f>
        <v>231</v>
      </c>
      <c r="D13" s="827">
        <f t="shared" si="0"/>
        <v>190</v>
      </c>
      <c r="E13" s="827">
        <f t="shared" si="0"/>
        <v>171</v>
      </c>
      <c r="F13" s="827">
        <f t="shared" si="0"/>
        <v>201</v>
      </c>
      <c r="G13" s="827"/>
      <c r="H13" s="827"/>
      <c r="I13" s="827">
        <f>SUM(C13:H13)</f>
        <v>793</v>
      </c>
      <c r="J13" s="827">
        <f t="shared" si="0"/>
        <v>41</v>
      </c>
      <c r="K13" s="827">
        <f t="shared" si="0"/>
        <v>9</v>
      </c>
      <c r="L13" s="827">
        <f t="shared" si="0"/>
        <v>294</v>
      </c>
      <c r="M13" s="827">
        <f t="shared" si="0"/>
        <v>7</v>
      </c>
      <c r="N13" s="827">
        <f t="shared" si="0"/>
        <v>178</v>
      </c>
      <c r="O13" s="827"/>
      <c r="P13" s="827">
        <f t="shared" si="0"/>
        <v>5</v>
      </c>
      <c r="Q13" s="827"/>
      <c r="R13" s="827"/>
      <c r="S13" s="511"/>
    </row>
    <row r="14" spans="1:19" ht="15" customHeight="1" thickBot="1">
      <c r="A14" s="850" t="s">
        <v>616</v>
      </c>
      <c r="B14" s="827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  <c r="S14" s="729"/>
    </row>
    <row r="15" spans="1:19" ht="15" customHeight="1">
      <c r="A15" s="1173" t="s">
        <v>144</v>
      </c>
      <c r="B15" s="499">
        <v>59</v>
      </c>
      <c r="C15" s="416">
        <v>57</v>
      </c>
      <c r="D15" s="416">
        <v>45</v>
      </c>
      <c r="E15" s="416">
        <v>39</v>
      </c>
      <c r="F15" s="416">
        <v>49</v>
      </c>
      <c r="G15" s="416"/>
      <c r="H15" s="416"/>
      <c r="I15" s="416">
        <f aca="true" t="shared" si="1" ref="I15:I22">SUM(C15:H15)</f>
        <v>190</v>
      </c>
      <c r="J15" s="416">
        <v>5</v>
      </c>
      <c r="K15" s="416">
        <v>1</v>
      </c>
      <c r="L15" s="416">
        <v>76</v>
      </c>
      <c r="M15" s="416"/>
      <c r="N15" s="416">
        <v>73</v>
      </c>
      <c r="O15" s="416"/>
      <c r="P15" s="416"/>
      <c r="Q15" s="416"/>
      <c r="R15" s="416"/>
      <c r="S15" s="417"/>
    </row>
    <row r="16" spans="1:19" ht="15" customHeight="1">
      <c r="A16" s="828" t="s">
        <v>204</v>
      </c>
      <c r="B16" s="502">
        <v>30</v>
      </c>
      <c r="C16" s="418">
        <v>41</v>
      </c>
      <c r="D16" s="418">
        <v>35</v>
      </c>
      <c r="E16" s="418">
        <v>26</v>
      </c>
      <c r="F16" s="418">
        <v>33</v>
      </c>
      <c r="G16" s="418"/>
      <c r="H16" s="418"/>
      <c r="I16" s="418">
        <f t="shared" si="1"/>
        <v>135</v>
      </c>
      <c r="J16" s="418"/>
      <c r="K16" s="418"/>
      <c r="L16" s="418"/>
      <c r="M16" s="418"/>
      <c r="N16" s="418"/>
      <c r="O16" s="418"/>
      <c r="P16" s="418"/>
      <c r="Q16" s="418"/>
      <c r="R16" s="418"/>
      <c r="S16" s="419"/>
    </row>
    <row r="17" spans="1:19" ht="15" customHeight="1">
      <c r="A17" s="828" t="s">
        <v>207</v>
      </c>
      <c r="B17" s="502">
        <v>49</v>
      </c>
      <c r="C17" s="418">
        <v>52</v>
      </c>
      <c r="D17" s="418">
        <v>32</v>
      </c>
      <c r="E17" s="418">
        <v>29</v>
      </c>
      <c r="F17" s="418">
        <v>42</v>
      </c>
      <c r="G17" s="418"/>
      <c r="H17" s="418"/>
      <c r="I17" s="418">
        <f t="shared" si="1"/>
        <v>155</v>
      </c>
      <c r="J17" s="418">
        <v>4</v>
      </c>
      <c r="K17" s="418">
        <v>14</v>
      </c>
      <c r="L17" s="418">
        <v>47</v>
      </c>
      <c r="M17" s="418">
        <v>2</v>
      </c>
      <c r="N17" s="418">
        <v>47</v>
      </c>
      <c r="O17" s="418"/>
      <c r="P17" s="418"/>
      <c r="Q17" s="418"/>
      <c r="R17" s="418"/>
      <c r="S17" s="419"/>
    </row>
    <row r="18" spans="1:19" ht="15" customHeight="1">
      <c r="A18" s="828" t="s">
        <v>209</v>
      </c>
      <c r="B18" s="502">
        <v>104</v>
      </c>
      <c r="C18" s="418">
        <v>148</v>
      </c>
      <c r="D18" s="418">
        <v>102</v>
      </c>
      <c r="E18" s="418">
        <v>72</v>
      </c>
      <c r="F18" s="418">
        <v>105</v>
      </c>
      <c r="G18" s="418"/>
      <c r="H18" s="418"/>
      <c r="I18" s="418">
        <f t="shared" si="1"/>
        <v>427</v>
      </c>
      <c r="J18" s="418">
        <v>25</v>
      </c>
      <c r="K18" s="418">
        <v>3</v>
      </c>
      <c r="L18" s="418">
        <v>54</v>
      </c>
      <c r="M18" s="418">
        <v>3</v>
      </c>
      <c r="N18" s="418">
        <v>63</v>
      </c>
      <c r="O18" s="418"/>
      <c r="P18" s="418">
        <v>10</v>
      </c>
      <c r="Q18" s="418"/>
      <c r="R18" s="418"/>
      <c r="S18" s="419"/>
    </row>
    <row r="19" spans="1:19" ht="15" customHeight="1">
      <c r="A19" s="828" t="s">
        <v>212</v>
      </c>
      <c r="B19" s="502">
        <v>64</v>
      </c>
      <c r="C19" s="418">
        <v>71</v>
      </c>
      <c r="D19" s="418">
        <v>45</v>
      </c>
      <c r="E19" s="418">
        <v>42</v>
      </c>
      <c r="F19" s="418">
        <v>49</v>
      </c>
      <c r="G19" s="418"/>
      <c r="H19" s="418"/>
      <c r="I19" s="418">
        <f t="shared" si="1"/>
        <v>207</v>
      </c>
      <c r="J19" s="418">
        <v>2</v>
      </c>
      <c r="K19" s="418"/>
      <c r="L19" s="418">
        <v>18</v>
      </c>
      <c r="M19" s="418"/>
      <c r="N19" s="418">
        <v>15</v>
      </c>
      <c r="O19" s="418"/>
      <c r="P19" s="418"/>
      <c r="Q19" s="418"/>
      <c r="R19" s="418"/>
      <c r="S19" s="419"/>
    </row>
    <row r="20" spans="1:19" ht="15" customHeight="1">
      <c r="A20" s="828" t="s">
        <v>203</v>
      </c>
      <c r="B20" s="502">
        <v>85</v>
      </c>
      <c r="C20" s="418">
        <v>100</v>
      </c>
      <c r="D20" s="418">
        <v>61</v>
      </c>
      <c r="E20" s="418">
        <v>45</v>
      </c>
      <c r="F20" s="418">
        <v>99</v>
      </c>
      <c r="G20" s="418"/>
      <c r="H20" s="418"/>
      <c r="I20" s="418">
        <f t="shared" si="1"/>
        <v>305</v>
      </c>
      <c r="J20" s="418">
        <v>1</v>
      </c>
      <c r="K20" s="418"/>
      <c r="L20" s="418">
        <v>72</v>
      </c>
      <c r="M20" s="418"/>
      <c r="N20" s="418">
        <v>39</v>
      </c>
      <c r="O20" s="418"/>
      <c r="P20" s="418">
        <v>10</v>
      </c>
      <c r="Q20" s="418"/>
      <c r="R20" s="418"/>
      <c r="S20" s="419"/>
    </row>
    <row r="21" spans="1:19" ht="15" customHeight="1">
      <c r="A21" s="828" t="s">
        <v>206</v>
      </c>
      <c r="B21" s="502">
        <v>106</v>
      </c>
      <c r="C21" s="418">
        <v>119</v>
      </c>
      <c r="D21" s="418">
        <v>79</v>
      </c>
      <c r="E21" s="418">
        <v>70</v>
      </c>
      <c r="F21" s="418">
        <v>85</v>
      </c>
      <c r="G21" s="418"/>
      <c r="H21" s="418"/>
      <c r="I21" s="418">
        <f t="shared" si="1"/>
        <v>353</v>
      </c>
      <c r="J21" s="418">
        <v>14</v>
      </c>
      <c r="K21" s="418"/>
      <c r="L21" s="418"/>
      <c r="M21" s="418"/>
      <c r="N21" s="418">
        <v>27</v>
      </c>
      <c r="O21" s="418">
        <v>2</v>
      </c>
      <c r="P21" s="418">
        <v>47</v>
      </c>
      <c r="Q21" s="418"/>
      <c r="R21" s="418"/>
      <c r="S21" s="419"/>
    </row>
    <row r="22" spans="1:19" ht="15" customHeight="1">
      <c r="A22" s="828" t="s">
        <v>210</v>
      </c>
      <c r="B22" s="502">
        <v>72</v>
      </c>
      <c r="C22" s="418">
        <v>69</v>
      </c>
      <c r="D22" s="418">
        <v>70</v>
      </c>
      <c r="E22" s="418">
        <v>53</v>
      </c>
      <c r="F22" s="418">
        <v>62</v>
      </c>
      <c r="G22" s="418"/>
      <c r="H22" s="418"/>
      <c r="I22" s="418">
        <f t="shared" si="1"/>
        <v>254</v>
      </c>
      <c r="J22" s="418">
        <v>25</v>
      </c>
      <c r="K22" s="418">
        <v>2</v>
      </c>
      <c r="L22" s="418">
        <v>81</v>
      </c>
      <c r="M22" s="418"/>
      <c r="N22" s="418">
        <v>57</v>
      </c>
      <c r="O22" s="418"/>
      <c r="P22" s="418">
        <v>17</v>
      </c>
      <c r="Q22" s="418"/>
      <c r="R22" s="418"/>
      <c r="S22" s="419"/>
    </row>
    <row r="23" spans="1:19" ht="15" customHeight="1">
      <c r="A23" s="505" t="s">
        <v>37</v>
      </c>
      <c r="B23" s="502"/>
      <c r="C23" s="418"/>
      <c r="D23" s="418"/>
      <c r="E23" s="418"/>
      <c r="F23" s="418"/>
      <c r="G23" s="418"/>
      <c r="H23" s="418"/>
      <c r="I23" s="418"/>
      <c r="J23" s="418"/>
      <c r="K23" s="418">
        <v>4</v>
      </c>
      <c r="L23" s="418">
        <v>3</v>
      </c>
      <c r="M23" s="418"/>
      <c r="N23" s="418"/>
      <c r="O23" s="418"/>
      <c r="P23" s="418"/>
      <c r="Q23" s="418"/>
      <c r="R23" s="418"/>
      <c r="S23" s="419"/>
    </row>
    <row r="24" spans="1:19" ht="15" customHeight="1">
      <c r="A24" s="562" t="s">
        <v>38</v>
      </c>
      <c r="B24" s="502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>
        <v>33</v>
      </c>
      <c r="S24" s="419">
        <v>3</v>
      </c>
    </row>
    <row r="25" spans="1:19" ht="15" customHeight="1">
      <c r="A25" s="828" t="s">
        <v>211</v>
      </c>
      <c r="B25" s="502">
        <v>80</v>
      </c>
      <c r="C25" s="418">
        <v>101</v>
      </c>
      <c r="D25" s="418">
        <v>63</v>
      </c>
      <c r="E25" s="418">
        <v>69</v>
      </c>
      <c r="F25" s="418">
        <v>66</v>
      </c>
      <c r="G25" s="418"/>
      <c r="H25" s="418"/>
      <c r="I25" s="418">
        <f>SUM(C25:H25)</f>
        <v>299</v>
      </c>
      <c r="J25" s="418">
        <v>19</v>
      </c>
      <c r="K25" s="418">
        <v>3</v>
      </c>
      <c r="L25" s="418">
        <v>38</v>
      </c>
      <c r="M25" s="418">
        <v>2</v>
      </c>
      <c r="N25" s="418">
        <v>130</v>
      </c>
      <c r="O25" s="418"/>
      <c r="P25" s="418">
        <v>5</v>
      </c>
      <c r="Q25" s="418"/>
      <c r="R25" s="418"/>
      <c r="S25" s="419"/>
    </row>
    <row r="26" spans="1:19" ht="15" customHeight="1">
      <c r="A26" s="505" t="s">
        <v>39</v>
      </c>
      <c r="B26" s="502"/>
      <c r="C26" s="418"/>
      <c r="D26" s="418"/>
      <c r="E26" s="418"/>
      <c r="F26" s="418"/>
      <c r="G26" s="418"/>
      <c r="H26" s="418"/>
      <c r="I26" s="418"/>
      <c r="J26" s="418">
        <v>1</v>
      </c>
      <c r="K26" s="418"/>
      <c r="L26" s="418">
        <v>7</v>
      </c>
      <c r="M26" s="418"/>
      <c r="N26" s="418"/>
      <c r="O26" s="418"/>
      <c r="P26" s="418"/>
      <c r="Q26" s="418"/>
      <c r="R26" s="418"/>
      <c r="S26" s="419"/>
    </row>
    <row r="27" spans="1:19" ht="15" customHeight="1" thickBot="1">
      <c r="A27" s="1174" t="s">
        <v>205</v>
      </c>
      <c r="B27" s="507">
        <v>62</v>
      </c>
      <c r="C27" s="420">
        <v>44</v>
      </c>
      <c r="D27" s="420">
        <v>27</v>
      </c>
      <c r="E27" s="420">
        <v>30</v>
      </c>
      <c r="F27" s="420">
        <v>48</v>
      </c>
      <c r="G27" s="420"/>
      <c r="H27" s="420"/>
      <c r="I27" s="420">
        <f>SUM(C27:H27)</f>
        <v>149</v>
      </c>
      <c r="J27" s="420">
        <v>3</v>
      </c>
      <c r="K27" s="420"/>
      <c r="L27" s="420">
        <v>4</v>
      </c>
      <c r="M27" s="420"/>
      <c r="N27" s="420">
        <v>22</v>
      </c>
      <c r="O27" s="420"/>
      <c r="P27" s="420">
        <v>2</v>
      </c>
      <c r="Q27" s="420"/>
      <c r="R27" s="420"/>
      <c r="S27" s="421"/>
    </row>
    <row r="28" spans="1:19" ht="15" customHeight="1" thickBot="1">
      <c r="A28" s="836" t="s">
        <v>192</v>
      </c>
      <c r="B28" s="827">
        <f>SUM(B15:B27)</f>
        <v>711</v>
      </c>
      <c r="C28" s="827">
        <f aca="true" t="shared" si="2" ref="C28:S28">SUM(C15:C27)</f>
        <v>802</v>
      </c>
      <c r="D28" s="827">
        <f t="shared" si="2"/>
        <v>559</v>
      </c>
      <c r="E28" s="827">
        <f t="shared" si="2"/>
        <v>475</v>
      </c>
      <c r="F28" s="827">
        <f t="shared" si="2"/>
        <v>638</v>
      </c>
      <c r="G28" s="827"/>
      <c r="H28" s="827"/>
      <c r="I28" s="827">
        <f>SUM(C28:H28)</f>
        <v>2474</v>
      </c>
      <c r="J28" s="827">
        <f t="shared" si="2"/>
        <v>99</v>
      </c>
      <c r="K28" s="827">
        <f t="shared" si="2"/>
        <v>27</v>
      </c>
      <c r="L28" s="827">
        <f t="shared" si="2"/>
        <v>400</v>
      </c>
      <c r="M28" s="827">
        <f t="shared" si="2"/>
        <v>7</v>
      </c>
      <c r="N28" s="827">
        <f t="shared" si="2"/>
        <v>473</v>
      </c>
      <c r="O28" s="827">
        <f t="shared" si="2"/>
        <v>2</v>
      </c>
      <c r="P28" s="827">
        <f t="shared" si="2"/>
        <v>91</v>
      </c>
      <c r="Q28" s="827"/>
      <c r="R28" s="827">
        <f t="shared" si="2"/>
        <v>33</v>
      </c>
      <c r="S28" s="511">
        <f t="shared" si="2"/>
        <v>3</v>
      </c>
    </row>
    <row r="29" spans="1:19" ht="15" customHeight="1" thickBot="1">
      <c r="A29" s="1251" t="s">
        <v>373</v>
      </c>
      <c r="B29" s="827"/>
      <c r="C29" s="733"/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29"/>
    </row>
    <row r="30" spans="1:19" ht="15" customHeight="1">
      <c r="A30" s="1173" t="s">
        <v>214</v>
      </c>
      <c r="B30" s="462">
        <v>124</v>
      </c>
      <c r="C30" s="416">
        <v>150</v>
      </c>
      <c r="D30" s="416">
        <v>127</v>
      </c>
      <c r="E30" s="416">
        <v>121</v>
      </c>
      <c r="F30" s="416">
        <v>115</v>
      </c>
      <c r="G30" s="416"/>
      <c r="H30" s="416"/>
      <c r="I30" s="416">
        <f>SUM(C30:H30)</f>
        <v>513</v>
      </c>
      <c r="J30" s="416">
        <v>17</v>
      </c>
      <c r="K30" s="416">
        <v>21</v>
      </c>
      <c r="L30" s="416">
        <v>102</v>
      </c>
      <c r="M30" s="416">
        <v>11</v>
      </c>
      <c r="N30" s="416">
        <v>62</v>
      </c>
      <c r="O30" s="416"/>
      <c r="P30" s="416">
        <v>6</v>
      </c>
      <c r="Q30" s="416"/>
      <c r="R30" s="416"/>
      <c r="S30" s="417"/>
    </row>
    <row r="31" spans="1:19" ht="15" customHeight="1">
      <c r="A31" s="828" t="s">
        <v>571</v>
      </c>
      <c r="B31" s="458">
        <v>116</v>
      </c>
      <c r="C31" s="418">
        <v>155</v>
      </c>
      <c r="D31" s="418">
        <v>135</v>
      </c>
      <c r="E31" s="418">
        <v>104</v>
      </c>
      <c r="F31" s="418">
        <v>91</v>
      </c>
      <c r="G31" s="418"/>
      <c r="H31" s="418"/>
      <c r="I31" s="418">
        <f>SUM(C31:H31)</f>
        <v>485</v>
      </c>
      <c r="J31" s="418">
        <v>21</v>
      </c>
      <c r="K31" s="418"/>
      <c r="L31" s="418">
        <v>68</v>
      </c>
      <c r="M31" s="418">
        <v>6</v>
      </c>
      <c r="N31" s="418">
        <v>2</v>
      </c>
      <c r="O31" s="418">
        <v>1</v>
      </c>
      <c r="P31" s="418">
        <v>16</v>
      </c>
      <c r="Q31" s="418"/>
      <c r="R31" s="418"/>
      <c r="S31" s="419"/>
    </row>
    <row r="32" spans="1:19" ht="15" customHeight="1">
      <c r="A32" s="1309" t="s">
        <v>540</v>
      </c>
      <c r="B32" s="458">
        <v>31</v>
      </c>
      <c r="C32" s="418">
        <v>37</v>
      </c>
      <c r="D32" s="418">
        <v>30</v>
      </c>
      <c r="E32" s="418">
        <v>23</v>
      </c>
      <c r="F32" s="418">
        <v>26</v>
      </c>
      <c r="G32" s="418"/>
      <c r="H32" s="418"/>
      <c r="I32" s="418">
        <f>SUM(C32:H32)</f>
        <v>116</v>
      </c>
      <c r="J32" s="418"/>
      <c r="K32" s="418"/>
      <c r="L32" s="418"/>
      <c r="M32" s="418"/>
      <c r="N32" s="418"/>
      <c r="O32" s="418"/>
      <c r="P32" s="418"/>
      <c r="Q32" s="418"/>
      <c r="R32" s="418"/>
      <c r="S32" s="419"/>
    </row>
    <row r="33" spans="1:19" ht="16.5" customHeight="1">
      <c r="A33" s="505" t="s">
        <v>40</v>
      </c>
      <c r="B33" s="458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>
        <v>63</v>
      </c>
      <c r="S33" s="419">
        <v>1</v>
      </c>
    </row>
    <row r="34" spans="1:19" ht="15" customHeight="1">
      <c r="A34" s="828" t="s">
        <v>233</v>
      </c>
      <c r="B34" s="458">
        <v>120</v>
      </c>
      <c r="C34" s="418">
        <v>126</v>
      </c>
      <c r="D34" s="418">
        <v>120</v>
      </c>
      <c r="E34" s="418">
        <v>95</v>
      </c>
      <c r="F34" s="418">
        <v>89</v>
      </c>
      <c r="G34" s="418"/>
      <c r="H34" s="418"/>
      <c r="I34" s="418">
        <f>SUM(C34:H34)</f>
        <v>430</v>
      </c>
      <c r="J34" s="418">
        <v>24</v>
      </c>
      <c r="K34" s="418">
        <v>3</v>
      </c>
      <c r="L34" s="418">
        <v>61</v>
      </c>
      <c r="M34" s="418"/>
      <c r="N34" s="418">
        <v>64</v>
      </c>
      <c r="O34" s="418"/>
      <c r="P34" s="418"/>
      <c r="Q34" s="418"/>
      <c r="R34" s="418"/>
      <c r="S34" s="419"/>
    </row>
    <row r="35" spans="1:19" ht="15" customHeight="1">
      <c r="A35" s="828" t="s">
        <v>534</v>
      </c>
      <c r="B35" s="458">
        <v>80</v>
      </c>
      <c r="C35" s="418">
        <v>103</v>
      </c>
      <c r="D35" s="418">
        <v>88</v>
      </c>
      <c r="E35" s="418">
        <v>65</v>
      </c>
      <c r="F35" s="418">
        <v>64</v>
      </c>
      <c r="G35" s="418"/>
      <c r="H35" s="418"/>
      <c r="I35" s="418">
        <f>SUM(C35:H35)</f>
        <v>320</v>
      </c>
      <c r="J35" s="418">
        <v>31</v>
      </c>
      <c r="K35" s="418">
        <v>9</v>
      </c>
      <c r="L35" s="418">
        <v>87</v>
      </c>
      <c r="M35" s="418">
        <v>1</v>
      </c>
      <c r="N35" s="418">
        <v>98</v>
      </c>
      <c r="O35" s="418"/>
      <c r="P35" s="418"/>
      <c r="Q35" s="418"/>
      <c r="R35" s="418">
        <v>22</v>
      </c>
      <c r="S35" s="419">
        <v>1</v>
      </c>
    </row>
    <row r="36" spans="1:19" s="178" customFormat="1" ht="15" customHeight="1" thickBot="1">
      <c r="A36" s="829" t="s">
        <v>590</v>
      </c>
      <c r="B36" s="848">
        <v>19</v>
      </c>
      <c r="C36" s="420">
        <v>23</v>
      </c>
      <c r="D36" s="420">
        <v>19</v>
      </c>
      <c r="E36" s="420">
        <v>23</v>
      </c>
      <c r="F36" s="420">
        <v>25</v>
      </c>
      <c r="G36" s="420"/>
      <c r="H36" s="420"/>
      <c r="I36" s="420">
        <f>SUM(C36:H36)</f>
        <v>90</v>
      </c>
      <c r="J36" s="420"/>
      <c r="K36" s="420"/>
      <c r="L36" s="420"/>
      <c r="M36" s="420"/>
      <c r="N36" s="420"/>
      <c r="O36" s="420"/>
      <c r="P36" s="420"/>
      <c r="Q36" s="420"/>
      <c r="R36" s="420"/>
      <c r="S36" s="421"/>
    </row>
    <row r="37" spans="1:19" ht="15" customHeight="1" thickBot="1">
      <c r="A37" s="850" t="s">
        <v>192</v>
      </c>
      <c r="B37" s="827">
        <f>SUM(B30:B36)</f>
        <v>490</v>
      </c>
      <c r="C37" s="827">
        <f aca="true" t="shared" si="3" ref="C37:S37">SUM(C30:C36)</f>
        <v>594</v>
      </c>
      <c r="D37" s="827">
        <f t="shared" si="3"/>
        <v>519</v>
      </c>
      <c r="E37" s="827">
        <f t="shared" si="3"/>
        <v>431</v>
      </c>
      <c r="F37" s="827">
        <f t="shared" si="3"/>
        <v>410</v>
      </c>
      <c r="G37" s="827"/>
      <c r="H37" s="827"/>
      <c r="I37" s="827">
        <f>SUM(C37:H37)</f>
        <v>1954</v>
      </c>
      <c r="J37" s="827">
        <f t="shared" si="3"/>
        <v>93</v>
      </c>
      <c r="K37" s="827">
        <f t="shared" si="3"/>
        <v>33</v>
      </c>
      <c r="L37" s="827">
        <f t="shared" si="3"/>
        <v>318</v>
      </c>
      <c r="M37" s="827">
        <f t="shared" si="3"/>
        <v>18</v>
      </c>
      <c r="N37" s="827">
        <f t="shared" si="3"/>
        <v>226</v>
      </c>
      <c r="O37" s="827">
        <f t="shared" si="3"/>
        <v>1</v>
      </c>
      <c r="P37" s="827">
        <f t="shared" si="3"/>
        <v>22</v>
      </c>
      <c r="Q37" s="827"/>
      <c r="R37" s="827">
        <f t="shared" si="3"/>
        <v>85</v>
      </c>
      <c r="S37" s="511">
        <f t="shared" si="3"/>
        <v>2</v>
      </c>
    </row>
    <row r="38" spans="1:19" ht="15" customHeight="1" thickBot="1">
      <c r="A38" s="850" t="s">
        <v>374</v>
      </c>
      <c r="B38" s="242"/>
      <c r="C38" s="826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N38" s="826"/>
      <c r="O38" s="826"/>
      <c r="P38" s="826"/>
      <c r="Q38" s="826"/>
      <c r="R38" s="826"/>
      <c r="S38" s="814"/>
    </row>
    <row r="39" spans="1:19" ht="16.5" customHeight="1">
      <c r="A39" s="1199" t="s">
        <v>582</v>
      </c>
      <c r="B39" s="499">
        <v>88</v>
      </c>
      <c r="C39" s="416">
        <v>61</v>
      </c>
      <c r="D39" s="416">
        <v>58</v>
      </c>
      <c r="E39" s="416">
        <v>48</v>
      </c>
      <c r="F39" s="416">
        <v>71</v>
      </c>
      <c r="G39" s="1184"/>
      <c r="H39" s="416"/>
      <c r="I39" s="416">
        <f>SUM(C39:H39)</f>
        <v>238</v>
      </c>
      <c r="J39" s="416">
        <v>1</v>
      </c>
      <c r="K39" s="416"/>
      <c r="L39" s="416">
        <v>30</v>
      </c>
      <c r="M39" s="416"/>
      <c r="N39" s="416">
        <v>38</v>
      </c>
      <c r="O39" s="416"/>
      <c r="P39" s="416">
        <v>33</v>
      </c>
      <c r="Q39" s="416"/>
      <c r="R39" s="416"/>
      <c r="S39" s="417"/>
    </row>
    <row r="40" spans="1:19" ht="16.5" customHeight="1">
      <c r="A40" s="830" t="s">
        <v>618</v>
      </c>
      <c r="B40" s="502"/>
      <c r="C40" s="418"/>
      <c r="D40" s="418"/>
      <c r="E40" s="418"/>
      <c r="F40" s="418"/>
      <c r="G40" s="418"/>
      <c r="H40" s="418"/>
      <c r="I40" s="418"/>
      <c r="J40" s="418">
        <v>3</v>
      </c>
      <c r="K40" s="418"/>
      <c r="L40" s="418">
        <v>14</v>
      </c>
      <c r="M40" s="418">
        <v>11</v>
      </c>
      <c r="N40" s="418">
        <v>82</v>
      </c>
      <c r="O40" s="418"/>
      <c r="P40" s="418">
        <v>4</v>
      </c>
      <c r="Q40" s="418"/>
      <c r="R40" s="418"/>
      <c r="S40" s="419"/>
    </row>
    <row r="41" spans="1:19" ht="16.5" customHeight="1">
      <c r="A41" s="562" t="s">
        <v>41</v>
      </c>
      <c r="B41" s="502">
        <v>45</v>
      </c>
      <c r="C41" s="418">
        <v>44</v>
      </c>
      <c r="D41" s="418">
        <v>36</v>
      </c>
      <c r="E41" s="418">
        <v>21</v>
      </c>
      <c r="F41" s="418">
        <v>18</v>
      </c>
      <c r="G41" s="418">
        <v>28</v>
      </c>
      <c r="H41" s="418"/>
      <c r="I41" s="418">
        <f>SUM(C41:H41)</f>
        <v>147</v>
      </c>
      <c r="J41" s="418"/>
      <c r="K41" s="418"/>
      <c r="L41" s="418"/>
      <c r="M41" s="418"/>
      <c r="N41" s="418"/>
      <c r="O41" s="418"/>
      <c r="P41" s="418"/>
      <c r="Q41" s="418"/>
      <c r="R41" s="418"/>
      <c r="S41" s="419"/>
    </row>
    <row r="42" spans="1:19" ht="16.5" customHeight="1">
      <c r="A42" s="562" t="s">
        <v>42</v>
      </c>
      <c r="B42" s="502">
        <v>37</v>
      </c>
      <c r="C42" s="418">
        <v>59</v>
      </c>
      <c r="D42" s="418">
        <v>17</v>
      </c>
      <c r="E42" s="418">
        <v>17</v>
      </c>
      <c r="F42" s="418">
        <v>11</v>
      </c>
      <c r="G42" s="418">
        <v>16</v>
      </c>
      <c r="H42" s="418"/>
      <c r="I42" s="418">
        <f>SUM(C42:H42)</f>
        <v>120</v>
      </c>
      <c r="J42" s="418"/>
      <c r="K42" s="418"/>
      <c r="L42" s="418"/>
      <c r="M42" s="418"/>
      <c r="N42" s="418"/>
      <c r="O42" s="418"/>
      <c r="P42" s="418"/>
      <c r="Q42" s="418"/>
      <c r="R42" s="418"/>
      <c r="S42" s="419"/>
    </row>
    <row r="43" spans="1:19" ht="16.5" customHeight="1">
      <c r="A43" s="832" t="s">
        <v>313</v>
      </c>
      <c r="B43" s="502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9"/>
    </row>
    <row r="44" spans="1:19" ht="16.5" customHeight="1">
      <c r="A44" s="562" t="s">
        <v>43</v>
      </c>
      <c r="B44" s="502">
        <v>29</v>
      </c>
      <c r="C44" s="418">
        <v>118</v>
      </c>
      <c r="D44" s="418">
        <v>123</v>
      </c>
      <c r="E44" s="418">
        <v>102</v>
      </c>
      <c r="F44" s="418">
        <v>126</v>
      </c>
      <c r="G44" s="418"/>
      <c r="H44" s="418"/>
      <c r="I44" s="418">
        <f>SUM(C44:H44)</f>
        <v>469</v>
      </c>
      <c r="J44" s="418">
        <v>4</v>
      </c>
      <c r="K44" s="418"/>
      <c r="L44" s="418"/>
      <c r="M44" s="418"/>
      <c r="N44" s="418"/>
      <c r="O44" s="418"/>
      <c r="P44" s="418"/>
      <c r="Q44" s="418"/>
      <c r="R44" s="418"/>
      <c r="S44" s="419"/>
    </row>
    <row r="45" spans="1:19" ht="16.5" customHeight="1">
      <c r="A45" s="1203" t="s">
        <v>44</v>
      </c>
      <c r="B45" s="502">
        <v>4</v>
      </c>
      <c r="C45" s="418">
        <v>12</v>
      </c>
      <c r="D45" s="418">
        <v>11</v>
      </c>
      <c r="E45" s="418">
        <v>15</v>
      </c>
      <c r="F45" s="418">
        <v>19</v>
      </c>
      <c r="G45" s="418"/>
      <c r="H45" s="418"/>
      <c r="I45" s="418">
        <f>SUM(C45:H45)</f>
        <v>57</v>
      </c>
      <c r="J45" s="418"/>
      <c r="K45" s="418"/>
      <c r="L45" s="418"/>
      <c r="M45" s="418"/>
      <c r="N45" s="418"/>
      <c r="O45" s="418"/>
      <c r="P45" s="418"/>
      <c r="Q45" s="418"/>
      <c r="R45" s="418"/>
      <c r="S45" s="419"/>
    </row>
    <row r="46" spans="1:19" ht="16.5" customHeight="1">
      <c r="A46" s="1243" t="s">
        <v>45</v>
      </c>
      <c r="B46" s="502"/>
      <c r="C46" s="418"/>
      <c r="D46" s="418"/>
      <c r="E46" s="418"/>
      <c r="F46" s="418"/>
      <c r="G46" s="418"/>
      <c r="H46" s="418"/>
      <c r="I46" s="418"/>
      <c r="J46" s="418">
        <v>7</v>
      </c>
      <c r="K46" s="418">
        <v>1</v>
      </c>
      <c r="L46" s="418">
        <v>52</v>
      </c>
      <c r="M46" s="418">
        <v>1</v>
      </c>
      <c r="N46" s="418">
        <v>47</v>
      </c>
      <c r="O46" s="418"/>
      <c r="P46" s="418"/>
      <c r="Q46" s="418"/>
      <c r="R46" s="418"/>
      <c r="S46" s="419"/>
    </row>
    <row r="47" spans="1:19" ht="16.5" customHeight="1" thickBot="1">
      <c r="A47" s="1172" t="s">
        <v>46</v>
      </c>
      <c r="B47" s="507"/>
      <c r="C47" s="420"/>
      <c r="D47" s="420"/>
      <c r="E47" s="420"/>
      <c r="F47" s="420"/>
      <c r="G47" s="420"/>
      <c r="H47" s="420"/>
      <c r="I47" s="420"/>
      <c r="J47" s="420">
        <v>8</v>
      </c>
      <c r="K47" s="420"/>
      <c r="L47" s="420">
        <v>32</v>
      </c>
      <c r="M47" s="420"/>
      <c r="N47" s="420">
        <v>38</v>
      </c>
      <c r="O47" s="420"/>
      <c r="P47" s="420"/>
      <c r="Q47" s="420"/>
      <c r="R47" s="420"/>
      <c r="S47" s="421"/>
    </row>
    <row r="48" spans="1:19" ht="15" customHeight="1" thickBot="1">
      <c r="A48" s="1197" t="s">
        <v>84</v>
      </c>
      <c r="B48" s="1197"/>
      <c r="C48" s="1197"/>
      <c r="D48" s="1197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</row>
    <row r="49" spans="1:19" ht="15" customHeight="1">
      <c r="A49" s="1297" t="s">
        <v>301</v>
      </c>
      <c r="B49" s="499"/>
      <c r="C49" s="1218"/>
      <c r="D49" s="1218"/>
      <c r="E49" s="1218"/>
      <c r="F49" s="1218"/>
      <c r="G49" s="1218"/>
      <c r="H49" s="1310"/>
      <c r="I49" s="462"/>
      <c r="J49" s="416">
        <v>1</v>
      </c>
      <c r="K49" s="416"/>
      <c r="L49" s="416"/>
      <c r="M49" s="416">
        <v>2</v>
      </c>
      <c r="N49" s="416">
        <v>68</v>
      </c>
      <c r="O49" s="416"/>
      <c r="P49" s="416">
        <v>15</v>
      </c>
      <c r="Q49" s="416"/>
      <c r="R49" s="416"/>
      <c r="S49" s="417"/>
    </row>
    <row r="50" spans="1:19" ht="16.5" customHeight="1">
      <c r="A50" s="505" t="s">
        <v>48</v>
      </c>
      <c r="B50" s="502">
        <v>92</v>
      </c>
      <c r="C50" s="418">
        <v>64</v>
      </c>
      <c r="D50" s="418">
        <v>39</v>
      </c>
      <c r="E50" s="418">
        <v>49</v>
      </c>
      <c r="F50" s="418">
        <v>43</v>
      </c>
      <c r="G50" s="418"/>
      <c r="H50" s="458"/>
      <c r="I50" s="458">
        <f>SUM(C50:H50)</f>
        <v>195</v>
      </c>
      <c r="J50" s="418"/>
      <c r="K50" s="418"/>
      <c r="L50" s="418"/>
      <c r="M50" s="418"/>
      <c r="N50" s="418"/>
      <c r="O50" s="418"/>
      <c r="P50" s="418"/>
      <c r="Q50" s="418"/>
      <c r="R50" s="418"/>
      <c r="S50" s="419"/>
    </row>
    <row r="51" spans="1:19" ht="16.5" customHeight="1">
      <c r="A51" s="505" t="s">
        <v>47</v>
      </c>
      <c r="B51" s="502">
        <v>70</v>
      </c>
      <c r="C51" s="418">
        <v>53</v>
      </c>
      <c r="D51" s="418">
        <v>48</v>
      </c>
      <c r="E51" s="418">
        <v>46</v>
      </c>
      <c r="F51" s="418">
        <v>46</v>
      </c>
      <c r="G51" s="418"/>
      <c r="H51" s="458"/>
      <c r="I51" s="458">
        <f>SUM(C51:H51)</f>
        <v>193</v>
      </c>
      <c r="J51" s="418"/>
      <c r="K51" s="418"/>
      <c r="L51" s="418"/>
      <c r="M51" s="418"/>
      <c r="N51" s="418"/>
      <c r="O51" s="418"/>
      <c r="P51" s="418"/>
      <c r="Q51" s="418"/>
      <c r="R51" s="418"/>
      <c r="S51" s="419"/>
    </row>
    <row r="52" spans="1:19" ht="16.5" customHeight="1">
      <c r="A52" s="524" t="s">
        <v>1052</v>
      </c>
      <c r="B52" s="502">
        <v>73</v>
      </c>
      <c r="C52" s="418">
        <v>46</v>
      </c>
      <c r="D52" s="418">
        <v>51</v>
      </c>
      <c r="E52" s="418">
        <v>30</v>
      </c>
      <c r="F52" s="418">
        <v>40</v>
      </c>
      <c r="G52" s="418"/>
      <c r="H52" s="458"/>
      <c r="I52" s="458">
        <f>SUM(C52:H52)</f>
        <v>167</v>
      </c>
      <c r="J52" s="418">
        <v>1</v>
      </c>
      <c r="K52" s="418"/>
      <c r="L52" s="418">
        <v>20</v>
      </c>
      <c r="M52" s="418"/>
      <c r="N52" s="418"/>
      <c r="O52" s="418"/>
      <c r="P52" s="418"/>
      <c r="Q52" s="418"/>
      <c r="R52" s="418"/>
      <c r="S52" s="419"/>
    </row>
    <row r="53" spans="1:19" ht="16.5" customHeight="1">
      <c r="A53" s="505" t="s">
        <v>49</v>
      </c>
      <c r="B53" s="502"/>
      <c r="C53" s="418"/>
      <c r="D53" s="418"/>
      <c r="E53" s="418"/>
      <c r="F53" s="418"/>
      <c r="G53" s="418"/>
      <c r="H53" s="418"/>
      <c r="I53" s="418"/>
      <c r="J53" s="418">
        <v>2</v>
      </c>
      <c r="K53" s="418"/>
      <c r="L53" s="418">
        <v>71</v>
      </c>
      <c r="M53" s="418"/>
      <c r="N53" s="418"/>
      <c r="O53" s="418"/>
      <c r="P53" s="418"/>
      <c r="Q53" s="418"/>
      <c r="R53" s="418"/>
      <c r="S53" s="419"/>
    </row>
    <row r="54" spans="1:19" ht="16.5" customHeight="1">
      <c r="A54" s="1120" t="s">
        <v>280</v>
      </c>
      <c r="B54" s="502"/>
      <c r="C54" s="418"/>
      <c r="D54" s="418"/>
      <c r="E54" s="418"/>
      <c r="F54" s="418"/>
      <c r="G54" s="418"/>
      <c r="H54" s="418"/>
      <c r="I54" s="418"/>
      <c r="J54" s="418">
        <v>3</v>
      </c>
      <c r="K54" s="418">
        <v>4</v>
      </c>
      <c r="L54" s="418">
        <v>13</v>
      </c>
      <c r="M54" s="418"/>
      <c r="N54" s="418">
        <v>21</v>
      </c>
      <c r="O54" s="418"/>
      <c r="P54" s="418">
        <v>3</v>
      </c>
      <c r="Q54" s="418"/>
      <c r="R54" s="418"/>
      <c r="S54" s="419"/>
    </row>
    <row r="55" spans="1:19" ht="16.5" customHeight="1">
      <c r="A55" s="838" t="s">
        <v>281</v>
      </c>
      <c r="B55" s="502"/>
      <c r="C55" s="418"/>
      <c r="D55" s="418"/>
      <c r="E55" s="418"/>
      <c r="F55" s="418"/>
      <c r="G55" s="418"/>
      <c r="H55" s="418"/>
      <c r="I55" s="418"/>
      <c r="J55" s="418">
        <v>2</v>
      </c>
      <c r="K55" s="418"/>
      <c r="L55" s="418">
        <v>5</v>
      </c>
      <c r="M55" s="418"/>
      <c r="N55" s="418">
        <v>19</v>
      </c>
      <c r="O55" s="418"/>
      <c r="P55" s="418">
        <v>9</v>
      </c>
      <c r="Q55" s="418"/>
      <c r="R55" s="418"/>
      <c r="S55" s="419"/>
    </row>
    <row r="56" spans="1:19" ht="16.5" customHeight="1">
      <c r="A56" s="505" t="s">
        <v>50</v>
      </c>
      <c r="B56" s="502"/>
      <c r="C56" s="418"/>
      <c r="D56" s="418"/>
      <c r="E56" s="418"/>
      <c r="F56" s="418"/>
      <c r="G56" s="418"/>
      <c r="H56" s="418"/>
      <c r="I56" s="418"/>
      <c r="J56" s="418"/>
      <c r="K56" s="418"/>
      <c r="L56" s="418">
        <v>7</v>
      </c>
      <c r="M56" s="418"/>
      <c r="N56" s="418">
        <v>9</v>
      </c>
      <c r="O56" s="418"/>
      <c r="P56" s="418"/>
      <c r="Q56" s="418"/>
      <c r="R56" s="418"/>
      <c r="S56" s="419"/>
    </row>
    <row r="57" spans="1:19" ht="16.5" customHeight="1">
      <c r="A57" s="505" t="s">
        <v>51</v>
      </c>
      <c r="B57" s="502"/>
      <c r="C57" s="418"/>
      <c r="D57" s="418"/>
      <c r="E57" s="418"/>
      <c r="F57" s="418"/>
      <c r="G57" s="418"/>
      <c r="H57" s="418"/>
      <c r="I57" s="418"/>
      <c r="J57" s="418"/>
      <c r="K57" s="418"/>
      <c r="L57" s="418">
        <v>27</v>
      </c>
      <c r="M57" s="418">
        <v>3</v>
      </c>
      <c r="N57" s="418">
        <v>18</v>
      </c>
      <c r="O57" s="418"/>
      <c r="P57" s="418">
        <v>2</v>
      </c>
      <c r="Q57" s="418"/>
      <c r="R57" s="418"/>
      <c r="S57" s="419"/>
    </row>
    <row r="58" spans="1:19" ht="16.5" customHeight="1">
      <c r="A58" s="505" t="s">
        <v>52</v>
      </c>
      <c r="B58" s="502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>
        <v>23</v>
      </c>
      <c r="S58" s="419">
        <v>4</v>
      </c>
    </row>
    <row r="59" spans="1:19" ht="16.5" customHeight="1" thickBot="1">
      <c r="A59" s="1255" t="s">
        <v>53</v>
      </c>
      <c r="B59" s="507"/>
      <c r="C59" s="420"/>
      <c r="D59" s="420"/>
      <c r="E59" s="420"/>
      <c r="F59" s="420"/>
      <c r="G59" s="420"/>
      <c r="H59" s="420"/>
      <c r="I59" s="420"/>
      <c r="J59" s="420"/>
      <c r="K59" s="420">
        <v>3</v>
      </c>
      <c r="L59" s="420">
        <v>14</v>
      </c>
      <c r="M59" s="420"/>
      <c r="N59" s="420">
        <v>19</v>
      </c>
      <c r="O59" s="420"/>
      <c r="P59" s="420">
        <v>4</v>
      </c>
      <c r="Q59" s="420"/>
      <c r="R59" s="420"/>
      <c r="S59" s="421"/>
    </row>
    <row r="60" spans="1:19" s="22" customFormat="1" ht="15" customHeight="1" thickBot="1">
      <c r="A60" s="836" t="s">
        <v>192</v>
      </c>
      <c r="B60" s="827">
        <f aca="true" t="shared" si="4" ref="B60:G60">SUM(B39:B59)</f>
        <v>438</v>
      </c>
      <c r="C60" s="827">
        <f t="shared" si="4"/>
        <v>457</v>
      </c>
      <c r="D60" s="827">
        <f t="shared" si="4"/>
        <v>383</v>
      </c>
      <c r="E60" s="827">
        <f t="shared" si="4"/>
        <v>328</v>
      </c>
      <c r="F60" s="827">
        <f t="shared" si="4"/>
        <v>374</v>
      </c>
      <c r="G60" s="827">
        <f t="shared" si="4"/>
        <v>44</v>
      </c>
      <c r="H60" s="827"/>
      <c r="I60" s="827">
        <f>SUM(C60:H60)</f>
        <v>1586</v>
      </c>
      <c r="J60" s="827">
        <f>SUM(J39:J59)</f>
        <v>32</v>
      </c>
      <c r="K60" s="827">
        <f>SUM(K39:K59)</f>
        <v>8</v>
      </c>
      <c r="L60" s="827">
        <f>SUM(L39:L59)</f>
        <v>285</v>
      </c>
      <c r="M60" s="827">
        <f>SUM(M39:M59)</f>
        <v>17</v>
      </c>
      <c r="N60" s="827">
        <f>SUM(N39:N59)</f>
        <v>359</v>
      </c>
      <c r="O60" s="827"/>
      <c r="P60" s="827">
        <f>SUM(P39:P59)</f>
        <v>70</v>
      </c>
      <c r="Q60" s="827"/>
      <c r="R60" s="827">
        <f>SUM(R39:R59)</f>
        <v>23</v>
      </c>
      <c r="S60" s="511">
        <f>SUM(S39:S59)</f>
        <v>4</v>
      </c>
    </row>
    <row r="61" spans="1:19" s="22" customFormat="1" ht="15" customHeight="1" thickBot="1">
      <c r="A61" s="1251" t="s">
        <v>315</v>
      </c>
      <c r="B61" s="827"/>
      <c r="C61" s="733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29"/>
    </row>
    <row r="62" spans="1:19" ht="15" customHeight="1">
      <c r="A62" s="1173" t="s">
        <v>223</v>
      </c>
      <c r="B62" s="462">
        <v>112</v>
      </c>
      <c r="C62" s="416">
        <v>159</v>
      </c>
      <c r="D62" s="416">
        <v>121</v>
      </c>
      <c r="E62" s="416">
        <v>114</v>
      </c>
      <c r="F62" s="416">
        <v>142</v>
      </c>
      <c r="G62" s="416"/>
      <c r="H62" s="416"/>
      <c r="I62" s="416">
        <f>SUM(C62:H62)</f>
        <v>536</v>
      </c>
      <c r="J62" s="416">
        <v>14</v>
      </c>
      <c r="K62" s="416">
        <v>2</v>
      </c>
      <c r="L62" s="416">
        <v>147</v>
      </c>
      <c r="M62" s="416"/>
      <c r="N62" s="416">
        <v>132</v>
      </c>
      <c r="O62" s="416"/>
      <c r="P62" s="416">
        <v>6</v>
      </c>
      <c r="Q62" s="416">
        <v>5</v>
      </c>
      <c r="R62" s="416">
        <v>38</v>
      </c>
      <c r="S62" s="417">
        <v>5</v>
      </c>
    </row>
    <row r="63" spans="1:19" ht="15" customHeight="1">
      <c r="A63" s="537" t="s">
        <v>54</v>
      </c>
      <c r="B63" s="45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>
        <v>2</v>
      </c>
      <c r="R63" s="418">
        <v>38</v>
      </c>
      <c r="S63" s="419"/>
    </row>
    <row r="64" spans="1:19" ht="15" customHeight="1">
      <c r="A64" s="828" t="s">
        <v>225</v>
      </c>
      <c r="B64" s="458">
        <v>65</v>
      </c>
      <c r="C64" s="418">
        <v>72</v>
      </c>
      <c r="D64" s="418">
        <v>54</v>
      </c>
      <c r="E64" s="418">
        <v>55</v>
      </c>
      <c r="F64" s="418">
        <v>56</v>
      </c>
      <c r="G64" s="418"/>
      <c r="H64" s="418"/>
      <c r="I64" s="418">
        <f>SUM(C64:H64)</f>
        <v>237</v>
      </c>
      <c r="J64" s="418"/>
      <c r="K64" s="418">
        <v>6</v>
      </c>
      <c r="L64" s="418">
        <v>57</v>
      </c>
      <c r="M64" s="418">
        <v>1</v>
      </c>
      <c r="N64" s="418">
        <v>18</v>
      </c>
      <c r="O64" s="418"/>
      <c r="P64" s="418">
        <v>1</v>
      </c>
      <c r="Q64" s="418"/>
      <c r="R64" s="418"/>
      <c r="S64" s="419"/>
    </row>
    <row r="65" spans="1:19" ht="15" customHeight="1">
      <c r="A65" s="828" t="s">
        <v>289</v>
      </c>
      <c r="B65" s="458">
        <v>210</v>
      </c>
      <c r="C65" s="418">
        <v>258</v>
      </c>
      <c r="D65" s="418">
        <v>247</v>
      </c>
      <c r="E65" s="418">
        <v>212</v>
      </c>
      <c r="F65" s="418">
        <v>297</v>
      </c>
      <c r="G65" s="418"/>
      <c r="H65" s="418"/>
      <c r="I65" s="418">
        <f>SUM(C65:H65)</f>
        <v>1014</v>
      </c>
      <c r="J65" s="418">
        <v>39</v>
      </c>
      <c r="K65" s="418">
        <v>3</v>
      </c>
      <c r="L65" s="418">
        <v>447</v>
      </c>
      <c r="M65" s="418">
        <v>7</v>
      </c>
      <c r="N65" s="418">
        <v>187</v>
      </c>
      <c r="O65" s="418">
        <v>3</v>
      </c>
      <c r="P65" s="418">
        <v>10</v>
      </c>
      <c r="Q65" s="418"/>
      <c r="R65" s="418"/>
      <c r="S65" s="419"/>
    </row>
    <row r="66" spans="1:19" ht="15" customHeight="1">
      <c r="A66" s="828" t="s">
        <v>228</v>
      </c>
      <c r="B66" s="458">
        <v>85</v>
      </c>
      <c r="C66" s="418">
        <v>108</v>
      </c>
      <c r="D66" s="418">
        <v>98</v>
      </c>
      <c r="E66" s="418">
        <v>96</v>
      </c>
      <c r="F66" s="418">
        <v>117</v>
      </c>
      <c r="G66" s="418"/>
      <c r="H66" s="418"/>
      <c r="I66" s="418">
        <f>SUM(C66:H66)</f>
        <v>419</v>
      </c>
      <c r="J66" s="418">
        <v>17</v>
      </c>
      <c r="K66" s="418">
        <v>10</v>
      </c>
      <c r="L66" s="418">
        <v>78</v>
      </c>
      <c r="M66" s="418">
        <v>3</v>
      </c>
      <c r="N66" s="418">
        <v>29</v>
      </c>
      <c r="O66" s="418"/>
      <c r="P66" s="418"/>
      <c r="Q66" s="418"/>
      <c r="R66" s="418"/>
      <c r="S66" s="419"/>
    </row>
    <row r="67" spans="1:19" ht="15" customHeight="1">
      <c r="A67" s="505" t="s">
        <v>55</v>
      </c>
      <c r="B67" s="45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>
        <v>179</v>
      </c>
      <c r="S67" s="419">
        <v>21</v>
      </c>
    </row>
    <row r="68" spans="1:19" ht="15" customHeight="1">
      <c r="A68" s="734" t="s">
        <v>226</v>
      </c>
      <c r="B68" s="458">
        <v>90</v>
      </c>
      <c r="C68" s="418">
        <v>104</v>
      </c>
      <c r="D68" s="418">
        <v>71</v>
      </c>
      <c r="E68" s="418">
        <v>80</v>
      </c>
      <c r="F68" s="418">
        <v>76</v>
      </c>
      <c r="G68" s="418"/>
      <c r="H68" s="418"/>
      <c r="I68" s="418">
        <f aca="true" t="shared" si="5" ref="I68:I74">SUM(C68:H68)</f>
        <v>331</v>
      </c>
      <c r="J68" s="418">
        <v>2</v>
      </c>
      <c r="K68" s="418"/>
      <c r="L68" s="418">
        <v>49</v>
      </c>
      <c r="M68" s="418"/>
      <c r="N68" s="418">
        <v>16</v>
      </c>
      <c r="O68" s="418"/>
      <c r="P68" s="418">
        <v>3</v>
      </c>
      <c r="Q68" s="418"/>
      <c r="R68" s="418"/>
      <c r="S68" s="419"/>
    </row>
    <row r="69" spans="1:19" ht="15" customHeight="1">
      <c r="A69" s="1154" t="s">
        <v>397</v>
      </c>
      <c r="B69" s="458">
        <v>87</v>
      </c>
      <c r="C69" s="418">
        <v>105</v>
      </c>
      <c r="D69" s="418">
        <v>93</v>
      </c>
      <c r="E69" s="418">
        <v>75</v>
      </c>
      <c r="F69" s="418">
        <v>89</v>
      </c>
      <c r="G69" s="418"/>
      <c r="H69" s="418"/>
      <c r="I69" s="418">
        <f t="shared" si="5"/>
        <v>362</v>
      </c>
      <c r="J69" s="418">
        <v>12</v>
      </c>
      <c r="K69" s="418">
        <v>35</v>
      </c>
      <c r="L69" s="418">
        <v>187</v>
      </c>
      <c r="M69" s="418">
        <v>4</v>
      </c>
      <c r="N69" s="418">
        <v>62</v>
      </c>
      <c r="O69" s="418"/>
      <c r="P69" s="418">
        <v>1</v>
      </c>
      <c r="Q69" s="418"/>
      <c r="R69" s="418"/>
      <c r="S69" s="419"/>
    </row>
    <row r="70" spans="1:19" ht="15" customHeight="1">
      <c r="A70" s="828" t="s">
        <v>222</v>
      </c>
      <c r="B70" s="458">
        <v>231</v>
      </c>
      <c r="C70" s="418">
        <v>280</v>
      </c>
      <c r="D70" s="418">
        <v>224</v>
      </c>
      <c r="E70" s="418">
        <v>198</v>
      </c>
      <c r="F70" s="418">
        <v>288</v>
      </c>
      <c r="G70" s="418"/>
      <c r="H70" s="418"/>
      <c r="I70" s="418">
        <f t="shared" si="5"/>
        <v>990</v>
      </c>
      <c r="J70" s="418">
        <v>35</v>
      </c>
      <c r="K70" s="418">
        <v>1</v>
      </c>
      <c r="L70" s="418">
        <v>306</v>
      </c>
      <c r="M70" s="418">
        <v>2</v>
      </c>
      <c r="N70" s="418">
        <v>114</v>
      </c>
      <c r="O70" s="418"/>
      <c r="P70" s="418">
        <v>1</v>
      </c>
      <c r="Q70" s="418"/>
      <c r="R70" s="418"/>
      <c r="S70" s="419"/>
    </row>
    <row r="71" spans="1:19" ht="15" customHeight="1">
      <c r="A71" s="828" t="s">
        <v>227</v>
      </c>
      <c r="B71" s="458">
        <v>75</v>
      </c>
      <c r="C71" s="418">
        <v>102</v>
      </c>
      <c r="D71" s="418">
        <v>76</v>
      </c>
      <c r="E71" s="418">
        <v>49</v>
      </c>
      <c r="F71" s="418">
        <v>64</v>
      </c>
      <c r="G71" s="418"/>
      <c r="H71" s="418"/>
      <c r="I71" s="418">
        <f t="shared" si="5"/>
        <v>291</v>
      </c>
      <c r="J71" s="418">
        <v>4</v>
      </c>
      <c r="K71" s="418">
        <v>1</v>
      </c>
      <c r="L71" s="418">
        <v>47</v>
      </c>
      <c r="M71" s="418"/>
      <c r="N71" s="418">
        <v>37</v>
      </c>
      <c r="O71" s="418"/>
      <c r="P71" s="418"/>
      <c r="Q71" s="418"/>
      <c r="R71" s="418"/>
      <c r="S71" s="419"/>
    </row>
    <row r="72" spans="1:19" ht="15" customHeight="1">
      <c r="A72" s="828" t="s">
        <v>224</v>
      </c>
      <c r="B72" s="458">
        <v>131</v>
      </c>
      <c r="C72" s="418">
        <v>144</v>
      </c>
      <c r="D72" s="418">
        <v>153</v>
      </c>
      <c r="E72" s="418">
        <v>99</v>
      </c>
      <c r="F72" s="418">
        <v>139</v>
      </c>
      <c r="G72" s="418"/>
      <c r="H72" s="418"/>
      <c r="I72" s="418">
        <f t="shared" si="5"/>
        <v>535</v>
      </c>
      <c r="J72" s="418">
        <v>8</v>
      </c>
      <c r="K72" s="418">
        <v>2</v>
      </c>
      <c r="L72" s="418">
        <v>67</v>
      </c>
      <c r="M72" s="418"/>
      <c r="N72" s="418">
        <v>30</v>
      </c>
      <c r="O72" s="418"/>
      <c r="P72" s="418">
        <v>3</v>
      </c>
      <c r="Q72" s="418"/>
      <c r="R72" s="418"/>
      <c r="S72" s="419"/>
    </row>
    <row r="73" spans="1:19" ht="15" customHeight="1">
      <c r="A73" s="828" t="s">
        <v>232</v>
      </c>
      <c r="B73" s="458">
        <v>79</v>
      </c>
      <c r="C73" s="418">
        <v>123</v>
      </c>
      <c r="D73" s="418">
        <v>61</v>
      </c>
      <c r="E73" s="418">
        <v>50</v>
      </c>
      <c r="F73" s="418">
        <v>53</v>
      </c>
      <c r="G73" s="418"/>
      <c r="H73" s="418"/>
      <c r="I73" s="418">
        <f t="shared" si="5"/>
        <v>287</v>
      </c>
      <c r="J73" s="418">
        <v>3</v>
      </c>
      <c r="K73" s="418"/>
      <c r="L73" s="418">
        <v>28</v>
      </c>
      <c r="M73" s="418"/>
      <c r="N73" s="418">
        <v>19</v>
      </c>
      <c r="O73" s="418"/>
      <c r="P73" s="418">
        <v>2</v>
      </c>
      <c r="Q73" s="418"/>
      <c r="R73" s="418"/>
      <c r="S73" s="419"/>
    </row>
    <row r="74" spans="1:19" ht="15" customHeight="1">
      <c r="A74" s="744" t="s">
        <v>230</v>
      </c>
      <c r="B74" s="458">
        <v>212</v>
      </c>
      <c r="C74" s="418">
        <v>239</v>
      </c>
      <c r="D74" s="418">
        <v>253</v>
      </c>
      <c r="E74" s="418">
        <v>211</v>
      </c>
      <c r="F74" s="418">
        <v>267</v>
      </c>
      <c r="G74" s="418"/>
      <c r="H74" s="418"/>
      <c r="I74" s="418">
        <f t="shared" si="5"/>
        <v>970</v>
      </c>
      <c r="J74" s="418">
        <v>18</v>
      </c>
      <c r="K74" s="418"/>
      <c r="L74" s="418">
        <v>254</v>
      </c>
      <c r="M74" s="418"/>
      <c r="N74" s="418">
        <v>125</v>
      </c>
      <c r="O74" s="418"/>
      <c r="P74" s="418">
        <v>1</v>
      </c>
      <c r="Q74" s="418"/>
      <c r="R74" s="418"/>
      <c r="S74" s="419"/>
    </row>
    <row r="75" spans="1:19" ht="15" customHeight="1">
      <c r="A75" s="505" t="s">
        <v>67</v>
      </c>
      <c r="B75" s="45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>
        <v>21</v>
      </c>
      <c r="S75" s="419">
        <v>1</v>
      </c>
    </row>
    <row r="76" spans="1:19" ht="15" customHeight="1">
      <c r="A76" s="744" t="s">
        <v>231</v>
      </c>
      <c r="B76" s="458">
        <v>78</v>
      </c>
      <c r="C76" s="418">
        <v>100</v>
      </c>
      <c r="D76" s="418">
        <v>87</v>
      </c>
      <c r="E76" s="418">
        <v>70</v>
      </c>
      <c r="F76" s="418">
        <v>92</v>
      </c>
      <c r="G76" s="418"/>
      <c r="H76" s="418"/>
      <c r="I76" s="418">
        <f>SUM(C76:H76)</f>
        <v>349</v>
      </c>
      <c r="J76" s="418">
        <v>3</v>
      </c>
      <c r="K76" s="418"/>
      <c r="L76" s="418">
        <v>73</v>
      </c>
      <c r="M76" s="418"/>
      <c r="N76" s="418">
        <v>37</v>
      </c>
      <c r="O76" s="418"/>
      <c r="P76" s="418">
        <v>6</v>
      </c>
      <c r="Q76" s="418"/>
      <c r="R76" s="418"/>
      <c r="S76" s="419"/>
    </row>
    <row r="77" spans="1:19" ht="15" customHeight="1">
      <c r="A77" s="1256" t="s">
        <v>286</v>
      </c>
      <c r="B77" s="458"/>
      <c r="C77" s="418"/>
      <c r="D77" s="418"/>
      <c r="E77" s="418"/>
      <c r="F77" s="418"/>
      <c r="G77" s="418"/>
      <c r="H77" s="418"/>
      <c r="I77" s="418"/>
      <c r="J77" s="418">
        <v>3</v>
      </c>
      <c r="K77" s="418">
        <v>1</v>
      </c>
      <c r="L77" s="418">
        <v>15</v>
      </c>
      <c r="M77" s="418"/>
      <c r="N77" s="418">
        <v>22</v>
      </c>
      <c r="O77" s="418"/>
      <c r="P77" s="418">
        <v>2</v>
      </c>
      <c r="Q77" s="418"/>
      <c r="R77" s="418"/>
      <c r="S77" s="419"/>
    </row>
    <row r="78" spans="1:19" ht="15" customHeight="1" thickBot="1">
      <c r="A78" s="750" t="s">
        <v>302</v>
      </c>
      <c r="B78" s="848">
        <v>71</v>
      </c>
      <c r="C78" s="420">
        <v>70</v>
      </c>
      <c r="D78" s="420">
        <v>63</v>
      </c>
      <c r="E78" s="420">
        <v>41</v>
      </c>
      <c r="F78" s="420">
        <v>53</v>
      </c>
      <c r="G78" s="420"/>
      <c r="H78" s="420"/>
      <c r="I78" s="420">
        <f>SUM(C78:H78)</f>
        <v>227</v>
      </c>
      <c r="J78" s="420">
        <v>1</v>
      </c>
      <c r="K78" s="420">
        <v>1</v>
      </c>
      <c r="L78" s="420">
        <v>31</v>
      </c>
      <c r="M78" s="420"/>
      <c r="N78" s="420">
        <v>22</v>
      </c>
      <c r="O78" s="420"/>
      <c r="P78" s="420"/>
      <c r="Q78" s="420"/>
      <c r="R78" s="420"/>
      <c r="S78" s="421"/>
    </row>
    <row r="79" spans="1:21" ht="15" customHeight="1" thickBot="1">
      <c r="A79" s="1265" t="s">
        <v>192</v>
      </c>
      <c r="B79" s="827">
        <f>SUM(B62:B78)</f>
        <v>1526</v>
      </c>
      <c r="C79" s="827">
        <f aca="true" t="shared" si="6" ref="C79:S79">SUM(C62:C78)</f>
        <v>1864</v>
      </c>
      <c r="D79" s="827">
        <f t="shared" si="6"/>
        <v>1601</v>
      </c>
      <c r="E79" s="827">
        <f t="shared" si="6"/>
        <v>1350</v>
      </c>
      <c r="F79" s="827">
        <f t="shared" si="6"/>
        <v>1733</v>
      </c>
      <c r="G79" s="827"/>
      <c r="H79" s="827"/>
      <c r="I79" s="827">
        <f>SUM(C79:H79)</f>
        <v>6548</v>
      </c>
      <c r="J79" s="827">
        <f t="shared" si="6"/>
        <v>159</v>
      </c>
      <c r="K79" s="827">
        <f t="shared" si="6"/>
        <v>62</v>
      </c>
      <c r="L79" s="827">
        <f t="shared" si="6"/>
        <v>1786</v>
      </c>
      <c r="M79" s="827">
        <f t="shared" si="6"/>
        <v>17</v>
      </c>
      <c r="N79" s="827">
        <f t="shared" si="6"/>
        <v>850</v>
      </c>
      <c r="O79" s="827">
        <f t="shared" si="6"/>
        <v>3</v>
      </c>
      <c r="P79" s="827">
        <f t="shared" si="6"/>
        <v>36</v>
      </c>
      <c r="Q79" s="827">
        <f t="shared" si="6"/>
        <v>7</v>
      </c>
      <c r="R79" s="827">
        <f t="shared" si="6"/>
        <v>276</v>
      </c>
      <c r="S79" s="511">
        <f t="shared" si="6"/>
        <v>27</v>
      </c>
      <c r="U79" s="183"/>
    </row>
    <row r="80" spans="1:19" ht="15" customHeight="1" thickBot="1">
      <c r="A80" s="509" t="s">
        <v>157</v>
      </c>
      <c r="B80" s="827"/>
      <c r="C80" s="733"/>
      <c r="D80" s="733"/>
      <c r="E80" s="733"/>
      <c r="F80" s="733"/>
      <c r="G80" s="733"/>
      <c r="H80" s="733"/>
      <c r="I80" s="733"/>
      <c r="J80" s="733"/>
      <c r="K80" s="733"/>
      <c r="L80" s="733"/>
      <c r="M80" s="733"/>
      <c r="N80" s="733"/>
      <c r="O80" s="733"/>
      <c r="P80" s="733"/>
      <c r="Q80" s="733"/>
      <c r="R80" s="733"/>
      <c r="S80" s="729"/>
    </row>
    <row r="81" spans="1:19" ht="15" customHeight="1">
      <c r="A81" s="1228" t="s">
        <v>983</v>
      </c>
      <c r="B81" s="502"/>
      <c r="C81" s="418">
        <v>60</v>
      </c>
      <c r="D81" s="418">
        <v>64</v>
      </c>
      <c r="E81" s="418"/>
      <c r="F81" s="418"/>
      <c r="G81" s="418"/>
      <c r="H81" s="418">
        <f>SUM(C81:G81)</f>
        <v>124</v>
      </c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9"/>
    </row>
    <row r="82" spans="1:19" ht="15" customHeight="1" thickBot="1">
      <c r="A82" s="1257" t="s">
        <v>978</v>
      </c>
      <c r="B82" s="507"/>
      <c r="C82" s="420">
        <v>1</v>
      </c>
      <c r="D82" s="420"/>
      <c r="E82" s="420"/>
      <c r="F82" s="420"/>
      <c r="G82" s="420"/>
      <c r="H82" s="420">
        <f>SUM(C82:G82)</f>
        <v>1</v>
      </c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1"/>
    </row>
    <row r="83" spans="1:19" ht="15" customHeight="1" thickBot="1">
      <c r="A83" s="850" t="s">
        <v>192</v>
      </c>
      <c r="B83" s="733"/>
      <c r="C83" s="827">
        <f>SUM(C81:C82)</f>
        <v>61</v>
      </c>
      <c r="D83" s="827">
        <f>SUM(D81:D82)</f>
        <v>64</v>
      </c>
      <c r="E83" s="827"/>
      <c r="F83" s="827"/>
      <c r="G83" s="827"/>
      <c r="H83" s="827">
        <f>SUM(C83:G83)</f>
        <v>125</v>
      </c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511"/>
    </row>
    <row r="84" spans="1:19" ht="15" customHeight="1" thickBot="1">
      <c r="A84" s="836" t="s">
        <v>154</v>
      </c>
      <c r="B84" s="1258"/>
      <c r="C84" s="1259"/>
      <c r="D84" s="1259"/>
      <c r="E84" s="1259"/>
      <c r="F84" s="1259"/>
      <c r="G84" s="1259"/>
      <c r="H84" s="1259"/>
      <c r="I84" s="1259"/>
      <c r="J84" s="1259"/>
      <c r="K84" s="1260"/>
      <c r="L84" s="1260"/>
      <c r="M84" s="1260"/>
      <c r="N84" s="1260"/>
      <c r="O84" s="1260"/>
      <c r="P84" s="1260"/>
      <c r="Q84" s="1260"/>
      <c r="R84" s="1260"/>
      <c r="S84" s="1261"/>
    </row>
    <row r="85" spans="1:19" ht="15" customHeight="1">
      <c r="A85" s="1253" t="s">
        <v>296</v>
      </c>
      <c r="B85" s="499"/>
      <c r="C85" s="416"/>
      <c r="D85" s="416"/>
      <c r="E85" s="416"/>
      <c r="F85" s="416"/>
      <c r="G85" s="416"/>
      <c r="H85" s="416"/>
      <c r="I85" s="416"/>
      <c r="J85" s="416"/>
      <c r="K85" s="416"/>
      <c r="L85" s="416">
        <v>2</v>
      </c>
      <c r="M85" s="416"/>
      <c r="N85" s="416">
        <v>11</v>
      </c>
      <c r="O85" s="416"/>
      <c r="P85" s="416">
        <v>1</v>
      </c>
      <c r="Q85" s="416"/>
      <c r="R85" s="416"/>
      <c r="S85" s="417"/>
    </row>
    <row r="86" spans="1:19" ht="15" customHeight="1">
      <c r="A86" s="1228" t="s">
        <v>294</v>
      </c>
      <c r="B86" s="502"/>
      <c r="C86" s="418"/>
      <c r="D86" s="418"/>
      <c r="E86" s="418"/>
      <c r="F86" s="418"/>
      <c r="G86" s="418"/>
      <c r="H86" s="418"/>
      <c r="I86" s="418"/>
      <c r="J86" s="418"/>
      <c r="K86" s="418"/>
      <c r="L86" s="418">
        <v>11</v>
      </c>
      <c r="M86" s="418"/>
      <c r="N86" s="418">
        <v>16</v>
      </c>
      <c r="O86" s="418"/>
      <c r="P86" s="418"/>
      <c r="Q86" s="418"/>
      <c r="R86" s="418"/>
      <c r="S86" s="419"/>
    </row>
    <row r="87" spans="1:19" ht="15" customHeight="1">
      <c r="A87" s="734" t="s">
        <v>535</v>
      </c>
      <c r="B87" s="502"/>
      <c r="C87" s="418"/>
      <c r="D87" s="418"/>
      <c r="E87" s="418"/>
      <c r="F87" s="418"/>
      <c r="G87" s="418"/>
      <c r="H87" s="418"/>
      <c r="I87" s="418"/>
      <c r="J87" s="418"/>
      <c r="K87" s="418">
        <v>11</v>
      </c>
      <c r="L87" s="418">
        <v>20</v>
      </c>
      <c r="M87" s="418">
        <v>4</v>
      </c>
      <c r="N87" s="418">
        <v>12</v>
      </c>
      <c r="O87" s="418"/>
      <c r="P87" s="418"/>
      <c r="Q87" s="418"/>
      <c r="R87" s="418"/>
      <c r="S87" s="419"/>
    </row>
    <row r="88" spans="1:19" s="182" customFormat="1" ht="15" customHeight="1">
      <c r="A88" s="1228" t="s">
        <v>295</v>
      </c>
      <c r="B88" s="502"/>
      <c r="C88" s="418"/>
      <c r="D88" s="418"/>
      <c r="E88" s="418"/>
      <c r="F88" s="418"/>
      <c r="G88" s="418"/>
      <c r="H88" s="418"/>
      <c r="I88" s="418"/>
      <c r="J88" s="418"/>
      <c r="K88" s="418">
        <v>1</v>
      </c>
      <c r="L88" s="418">
        <v>41</v>
      </c>
      <c r="M88" s="418"/>
      <c r="N88" s="418">
        <v>42</v>
      </c>
      <c r="O88" s="418"/>
      <c r="P88" s="418">
        <v>3</v>
      </c>
      <c r="Q88" s="418"/>
      <c r="R88" s="418"/>
      <c r="S88" s="419"/>
    </row>
    <row r="89" spans="1:19" ht="15" customHeight="1">
      <c r="A89" s="1228" t="s">
        <v>598</v>
      </c>
      <c r="B89" s="502"/>
      <c r="C89" s="418"/>
      <c r="D89" s="418"/>
      <c r="E89" s="418"/>
      <c r="F89" s="418"/>
      <c r="G89" s="418"/>
      <c r="H89" s="418"/>
      <c r="I89" s="418"/>
      <c r="J89" s="418">
        <v>1</v>
      </c>
      <c r="K89" s="418"/>
      <c r="L89" s="418">
        <v>11</v>
      </c>
      <c r="M89" s="418"/>
      <c r="N89" s="418"/>
      <c r="O89" s="418"/>
      <c r="P89" s="418"/>
      <c r="Q89" s="418"/>
      <c r="R89" s="418"/>
      <c r="S89" s="419"/>
    </row>
    <row r="90" spans="1:19" ht="15" customHeight="1">
      <c r="A90" s="1228" t="s">
        <v>607</v>
      </c>
      <c r="B90" s="502"/>
      <c r="C90" s="418"/>
      <c r="D90" s="418"/>
      <c r="E90" s="418"/>
      <c r="F90" s="418"/>
      <c r="G90" s="418"/>
      <c r="H90" s="418"/>
      <c r="I90" s="418"/>
      <c r="J90" s="418">
        <v>1</v>
      </c>
      <c r="K90" s="418"/>
      <c r="L90" s="418">
        <v>17</v>
      </c>
      <c r="M90" s="418"/>
      <c r="N90" s="418"/>
      <c r="O90" s="418"/>
      <c r="P90" s="418"/>
      <c r="Q90" s="418"/>
      <c r="R90" s="418"/>
      <c r="S90" s="419"/>
    </row>
    <row r="91" spans="1:19" ht="15" customHeight="1">
      <c r="A91" s="1228" t="s">
        <v>172</v>
      </c>
      <c r="B91" s="502"/>
      <c r="C91" s="418"/>
      <c r="D91" s="418"/>
      <c r="E91" s="418"/>
      <c r="F91" s="418"/>
      <c r="G91" s="418"/>
      <c r="H91" s="418"/>
      <c r="I91" s="418"/>
      <c r="J91" s="418"/>
      <c r="K91" s="418"/>
      <c r="L91" s="418">
        <v>3</v>
      </c>
      <c r="M91" s="418"/>
      <c r="N91" s="418"/>
      <c r="O91" s="418"/>
      <c r="P91" s="418"/>
      <c r="Q91" s="418"/>
      <c r="R91" s="418"/>
      <c r="S91" s="419"/>
    </row>
    <row r="92" spans="1:19" ht="15" customHeight="1">
      <c r="A92" s="1228" t="s">
        <v>162</v>
      </c>
      <c r="B92" s="502"/>
      <c r="C92" s="418"/>
      <c r="D92" s="418"/>
      <c r="E92" s="418"/>
      <c r="F92" s="418"/>
      <c r="G92" s="418"/>
      <c r="H92" s="418"/>
      <c r="I92" s="418"/>
      <c r="J92" s="418">
        <v>1</v>
      </c>
      <c r="K92" s="418"/>
      <c r="L92" s="418">
        <v>34</v>
      </c>
      <c r="M92" s="418">
        <v>2</v>
      </c>
      <c r="N92" s="418">
        <v>33</v>
      </c>
      <c r="O92" s="418"/>
      <c r="P92" s="418">
        <v>4</v>
      </c>
      <c r="Q92" s="418"/>
      <c r="R92" s="418"/>
      <c r="S92" s="419"/>
    </row>
    <row r="93" spans="1:19" ht="15" customHeight="1">
      <c r="A93" s="1228" t="s">
        <v>602</v>
      </c>
      <c r="B93" s="502"/>
      <c r="C93" s="418"/>
      <c r="D93" s="418"/>
      <c r="E93" s="418"/>
      <c r="F93" s="418"/>
      <c r="G93" s="418"/>
      <c r="H93" s="418"/>
      <c r="I93" s="418"/>
      <c r="J93" s="418">
        <v>1</v>
      </c>
      <c r="K93" s="418">
        <v>1</v>
      </c>
      <c r="L93" s="418">
        <v>30</v>
      </c>
      <c r="M93" s="418"/>
      <c r="N93" s="418">
        <v>42</v>
      </c>
      <c r="O93" s="418"/>
      <c r="P93" s="418">
        <v>1</v>
      </c>
      <c r="Q93" s="418"/>
      <c r="R93" s="418"/>
      <c r="S93" s="419"/>
    </row>
    <row r="94" spans="1:19" ht="15" customHeight="1">
      <c r="A94" s="1228" t="s">
        <v>533</v>
      </c>
      <c r="B94" s="502"/>
      <c r="C94" s="418"/>
      <c r="D94" s="418"/>
      <c r="E94" s="418"/>
      <c r="F94" s="418"/>
      <c r="G94" s="418"/>
      <c r="H94" s="418"/>
      <c r="I94" s="418"/>
      <c r="J94" s="418">
        <v>3</v>
      </c>
      <c r="K94" s="418"/>
      <c r="L94" s="418">
        <v>20</v>
      </c>
      <c r="M94" s="418"/>
      <c r="N94" s="418">
        <v>27</v>
      </c>
      <c r="O94" s="418"/>
      <c r="P94" s="418"/>
      <c r="Q94" s="418"/>
      <c r="R94" s="418"/>
      <c r="S94" s="419"/>
    </row>
    <row r="95" spans="1:19" ht="15" customHeight="1">
      <c r="A95" s="1262" t="s">
        <v>168</v>
      </c>
      <c r="B95" s="502"/>
      <c r="C95" s="418"/>
      <c r="D95" s="418"/>
      <c r="E95" s="418"/>
      <c r="F95" s="418"/>
      <c r="G95" s="418"/>
      <c r="H95" s="418"/>
      <c r="I95" s="418"/>
      <c r="J95" s="418">
        <v>3</v>
      </c>
      <c r="K95" s="418">
        <v>1</v>
      </c>
      <c r="L95" s="418">
        <v>21</v>
      </c>
      <c r="M95" s="418"/>
      <c r="N95" s="418">
        <v>15</v>
      </c>
      <c r="O95" s="418"/>
      <c r="P95" s="418"/>
      <c r="Q95" s="418"/>
      <c r="R95" s="418"/>
      <c r="S95" s="419"/>
    </row>
    <row r="96" spans="1:19" ht="15" customHeight="1" thickBot="1">
      <c r="A96" s="1263" t="s">
        <v>158</v>
      </c>
      <c r="B96" s="507"/>
      <c r="C96" s="420"/>
      <c r="D96" s="420"/>
      <c r="E96" s="420"/>
      <c r="F96" s="420"/>
      <c r="G96" s="420"/>
      <c r="H96" s="420"/>
      <c r="I96" s="420"/>
      <c r="J96" s="420"/>
      <c r="K96" s="420"/>
      <c r="L96" s="420">
        <v>7</v>
      </c>
      <c r="M96" s="420"/>
      <c r="N96" s="420">
        <v>5</v>
      </c>
      <c r="O96" s="420"/>
      <c r="P96" s="420"/>
      <c r="Q96" s="420"/>
      <c r="R96" s="420"/>
      <c r="S96" s="421"/>
    </row>
    <row r="97" spans="1:19" ht="15" customHeight="1" thickBot="1">
      <c r="A97" s="836" t="s">
        <v>192</v>
      </c>
      <c r="B97" s="827"/>
      <c r="C97" s="827"/>
      <c r="D97" s="827"/>
      <c r="E97" s="827"/>
      <c r="F97" s="827"/>
      <c r="G97" s="827"/>
      <c r="H97" s="827"/>
      <c r="I97" s="827"/>
      <c r="J97" s="827">
        <f>SUM(J85:J96)</f>
        <v>10</v>
      </c>
      <c r="K97" s="827">
        <f aca="true" t="shared" si="7" ref="K97:P97">SUM(K85:K96)</f>
        <v>14</v>
      </c>
      <c r="L97" s="827">
        <f t="shared" si="7"/>
        <v>217</v>
      </c>
      <c r="M97" s="827">
        <f t="shared" si="7"/>
        <v>6</v>
      </c>
      <c r="N97" s="827">
        <f t="shared" si="7"/>
        <v>203</v>
      </c>
      <c r="O97" s="827"/>
      <c r="P97" s="827">
        <f t="shared" si="7"/>
        <v>9</v>
      </c>
      <c r="Q97" s="827"/>
      <c r="R97" s="827"/>
      <c r="S97" s="511"/>
    </row>
    <row r="98" spans="1:21" ht="15" customHeight="1">
      <c r="A98" s="1197" t="s">
        <v>84</v>
      </c>
      <c r="B98" s="1197"/>
      <c r="C98" s="1197"/>
      <c r="D98" s="1197"/>
      <c r="E98" s="489"/>
      <c r="F98" s="489"/>
      <c r="G98" s="489"/>
      <c r="H98" s="489"/>
      <c r="I98" s="489"/>
      <c r="J98" s="489"/>
      <c r="K98" s="489"/>
      <c r="L98" s="489"/>
      <c r="M98" s="489"/>
      <c r="N98" s="489"/>
      <c r="O98" s="489"/>
      <c r="P98" s="489"/>
      <c r="Q98" s="489"/>
      <c r="R98" s="489"/>
      <c r="S98" s="489"/>
      <c r="U98" s="183"/>
    </row>
    <row r="99" spans="1:21" ht="15" customHeight="1">
      <c r="A99" s="1252" t="s">
        <v>85</v>
      </c>
      <c r="B99" s="1252"/>
      <c r="C99" s="1252"/>
      <c r="D99" s="1252"/>
      <c r="E99" s="489"/>
      <c r="F99" s="489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89"/>
      <c r="R99" s="489"/>
      <c r="S99" s="489"/>
      <c r="U99" s="183"/>
    </row>
    <row r="100" spans="1:21" ht="15" customHeight="1" thickBot="1">
      <c r="A100" s="1252" t="s">
        <v>86</v>
      </c>
      <c r="B100" s="1252"/>
      <c r="C100" s="1252"/>
      <c r="D100" s="1252"/>
      <c r="E100" s="489"/>
      <c r="F100" s="489"/>
      <c r="G100" s="489"/>
      <c r="H100" s="489"/>
      <c r="I100" s="489"/>
      <c r="J100" s="489"/>
      <c r="K100" s="489"/>
      <c r="L100" s="489"/>
      <c r="M100" s="489"/>
      <c r="N100" s="489"/>
      <c r="O100" s="489"/>
      <c r="P100" s="489"/>
      <c r="Q100" s="489"/>
      <c r="R100" s="489"/>
      <c r="S100" s="489"/>
      <c r="U100" s="183"/>
    </row>
    <row r="101" spans="1:19" ht="15" customHeight="1" thickBot="1">
      <c r="A101" s="768" t="s">
        <v>155</v>
      </c>
      <c r="B101" s="1258"/>
      <c r="C101" s="1259"/>
      <c r="D101" s="1259"/>
      <c r="E101" s="1259"/>
      <c r="F101" s="1259"/>
      <c r="G101" s="1259"/>
      <c r="H101" s="1259"/>
      <c r="I101" s="1259"/>
      <c r="J101" s="1259"/>
      <c r="K101" s="1260"/>
      <c r="L101" s="1260"/>
      <c r="M101" s="1260"/>
      <c r="N101" s="1260"/>
      <c r="O101" s="1260"/>
      <c r="P101" s="1260"/>
      <c r="Q101" s="1260"/>
      <c r="R101" s="1260"/>
      <c r="S101" s="1261"/>
    </row>
    <row r="102" spans="1:19" ht="15" customHeight="1">
      <c r="A102" s="838" t="s">
        <v>151</v>
      </c>
      <c r="B102" s="499"/>
      <c r="C102" s="416"/>
      <c r="D102" s="416"/>
      <c r="E102" s="416"/>
      <c r="F102" s="416"/>
      <c r="G102" s="416"/>
      <c r="H102" s="416"/>
      <c r="I102" s="416"/>
      <c r="J102" s="416">
        <v>1</v>
      </c>
      <c r="K102" s="416"/>
      <c r="L102" s="416">
        <v>8</v>
      </c>
      <c r="M102" s="416"/>
      <c r="N102" s="416"/>
      <c r="O102" s="416"/>
      <c r="P102" s="416"/>
      <c r="Q102" s="416"/>
      <c r="R102" s="416"/>
      <c r="S102" s="417"/>
    </row>
    <row r="103" spans="1:19" ht="15" customHeight="1">
      <c r="A103" s="838" t="s">
        <v>300</v>
      </c>
      <c r="B103" s="502"/>
      <c r="C103" s="418"/>
      <c r="D103" s="418"/>
      <c r="E103" s="418"/>
      <c r="F103" s="418"/>
      <c r="G103" s="418"/>
      <c r="H103" s="418"/>
      <c r="I103" s="418"/>
      <c r="J103" s="418">
        <v>2</v>
      </c>
      <c r="K103" s="418"/>
      <c r="L103" s="418">
        <v>29</v>
      </c>
      <c r="M103" s="418"/>
      <c r="N103" s="418"/>
      <c r="O103" s="418"/>
      <c r="P103" s="418"/>
      <c r="Q103" s="418"/>
      <c r="R103" s="418"/>
      <c r="S103" s="419"/>
    </row>
    <row r="104" spans="1:19" ht="15" customHeight="1">
      <c r="A104" s="838" t="s">
        <v>293</v>
      </c>
      <c r="B104" s="502"/>
      <c r="C104" s="418"/>
      <c r="D104" s="418"/>
      <c r="E104" s="418"/>
      <c r="F104" s="418"/>
      <c r="G104" s="418"/>
      <c r="H104" s="418"/>
      <c r="I104" s="418"/>
      <c r="J104" s="418">
        <v>3</v>
      </c>
      <c r="K104" s="418"/>
      <c r="L104" s="418">
        <v>53</v>
      </c>
      <c r="M104" s="418"/>
      <c r="N104" s="418"/>
      <c r="O104" s="418"/>
      <c r="P104" s="418"/>
      <c r="Q104" s="418"/>
      <c r="R104" s="418"/>
      <c r="S104" s="419"/>
    </row>
    <row r="105" spans="1:19" ht="15" customHeight="1">
      <c r="A105" s="713" t="s">
        <v>56</v>
      </c>
      <c r="B105" s="502"/>
      <c r="C105" s="418"/>
      <c r="D105" s="418"/>
      <c r="E105" s="418"/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>
        <v>14</v>
      </c>
      <c r="S105" s="419">
        <v>2</v>
      </c>
    </row>
    <row r="106" spans="1:19" ht="15" customHeight="1">
      <c r="A106" s="838" t="s">
        <v>179</v>
      </c>
      <c r="B106" s="502"/>
      <c r="C106" s="418"/>
      <c r="D106" s="418"/>
      <c r="E106" s="418"/>
      <c r="F106" s="418"/>
      <c r="G106" s="418"/>
      <c r="H106" s="418"/>
      <c r="I106" s="418"/>
      <c r="J106" s="418">
        <v>8</v>
      </c>
      <c r="K106" s="418"/>
      <c r="L106" s="418">
        <v>37</v>
      </c>
      <c r="M106" s="418"/>
      <c r="N106" s="418">
        <v>38</v>
      </c>
      <c r="O106" s="418"/>
      <c r="P106" s="418"/>
      <c r="Q106" s="418"/>
      <c r="R106" s="418"/>
      <c r="S106" s="419"/>
    </row>
    <row r="107" spans="1:19" ht="15" customHeight="1">
      <c r="A107" s="838" t="s">
        <v>619</v>
      </c>
      <c r="B107" s="502"/>
      <c r="C107" s="418"/>
      <c r="D107" s="418"/>
      <c r="E107" s="418"/>
      <c r="F107" s="418"/>
      <c r="G107" s="418"/>
      <c r="H107" s="418"/>
      <c r="I107" s="418"/>
      <c r="J107" s="418">
        <v>1</v>
      </c>
      <c r="K107" s="418"/>
      <c r="L107" s="418"/>
      <c r="M107" s="418"/>
      <c r="N107" s="418">
        <v>18</v>
      </c>
      <c r="O107" s="418"/>
      <c r="P107" s="418"/>
      <c r="Q107" s="418"/>
      <c r="R107" s="418"/>
      <c r="S107" s="419"/>
    </row>
    <row r="108" spans="1:19" ht="15" customHeight="1">
      <c r="A108" s="838" t="s">
        <v>291</v>
      </c>
      <c r="B108" s="502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>
        <v>28</v>
      </c>
      <c r="M108" s="418"/>
      <c r="N108" s="418"/>
      <c r="O108" s="418"/>
      <c r="P108" s="418"/>
      <c r="Q108" s="418"/>
      <c r="R108" s="418"/>
      <c r="S108" s="419"/>
    </row>
    <row r="109" spans="1:19" ht="15" customHeight="1">
      <c r="A109" s="838" t="s">
        <v>660</v>
      </c>
      <c r="B109" s="502"/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9"/>
    </row>
    <row r="110" spans="1:19" ht="16.5" customHeight="1">
      <c r="A110" s="1244" t="s">
        <v>57</v>
      </c>
      <c r="B110" s="502"/>
      <c r="C110" s="418"/>
      <c r="D110" s="418"/>
      <c r="E110" s="418"/>
      <c r="F110" s="418"/>
      <c r="G110" s="418"/>
      <c r="H110" s="418"/>
      <c r="I110" s="418"/>
      <c r="J110" s="418"/>
      <c r="K110" s="418"/>
      <c r="L110" s="418">
        <v>47</v>
      </c>
      <c r="M110" s="418"/>
      <c r="N110" s="418"/>
      <c r="O110" s="418"/>
      <c r="P110" s="418"/>
      <c r="Q110" s="418"/>
      <c r="R110" s="418"/>
      <c r="S110" s="419"/>
    </row>
    <row r="111" spans="1:19" ht="15" customHeight="1">
      <c r="A111" s="838" t="s">
        <v>527</v>
      </c>
      <c r="B111" s="502"/>
      <c r="C111" s="418"/>
      <c r="D111" s="418"/>
      <c r="E111" s="418"/>
      <c r="F111" s="418"/>
      <c r="G111" s="418"/>
      <c r="H111" s="418"/>
      <c r="I111" s="418"/>
      <c r="J111" s="418"/>
      <c r="K111" s="418"/>
      <c r="L111" s="418">
        <v>34</v>
      </c>
      <c r="M111" s="418">
        <v>2</v>
      </c>
      <c r="N111" s="418">
        <v>14</v>
      </c>
      <c r="O111" s="418"/>
      <c r="P111" s="418"/>
      <c r="Q111" s="418"/>
      <c r="R111" s="418"/>
      <c r="S111" s="419"/>
    </row>
    <row r="112" spans="1:19" ht="15" customHeight="1">
      <c r="A112" s="838" t="s">
        <v>323</v>
      </c>
      <c r="B112" s="502"/>
      <c r="C112" s="418"/>
      <c r="D112" s="418"/>
      <c r="E112" s="418"/>
      <c r="F112" s="418"/>
      <c r="G112" s="418"/>
      <c r="H112" s="418"/>
      <c r="I112" s="418"/>
      <c r="J112" s="418"/>
      <c r="K112" s="418"/>
      <c r="L112" s="418">
        <v>11</v>
      </c>
      <c r="M112" s="418"/>
      <c r="N112" s="418"/>
      <c r="O112" s="418"/>
      <c r="P112" s="418"/>
      <c r="Q112" s="418"/>
      <c r="R112" s="418"/>
      <c r="S112" s="419"/>
    </row>
    <row r="113" spans="1:19" ht="15" customHeight="1">
      <c r="A113" s="838" t="s">
        <v>424</v>
      </c>
      <c r="B113" s="502"/>
      <c r="C113" s="418"/>
      <c r="D113" s="418"/>
      <c r="E113" s="418"/>
      <c r="F113" s="418"/>
      <c r="G113" s="418"/>
      <c r="H113" s="418"/>
      <c r="I113" s="418"/>
      <c r="J113" s="418">
        <v>3</v>
      </c>
      <c r="K113" s="418">
        <v>6</v>
      </c>
      <c r="L113" s="418">
        <v>44</v>
      </c>
      <c r="M113" s="418"/>
      <c r="N113" s="418"/>
      <c r="O113" s="418"/>
      <c r="P113" s="418"/>
      <c r="Q113" s="418"/>
      <c r="R113" s="418">
        <v>13</v>
      </c>
      <c r="S113" s="419">
        <v>3</v>
      </c>
    </row>
    <row r="114" spans="1:19" ht="15" customHeight="1">
      <c r="A114" s="838" t="s">
        <v>431</v>
      </c>
      <c r="B114" s="502"/>
      <c r="C114" s="418"/>
      <c r="D114" s="418"/>
      <c r="E114" s="418"/>
      <c r="F114" s="418"/>
      <c r="G114" s="418"/>
      <c r="H114" s="418"/>
      <c r="I114" s="418"/>
      <c r="J114" s="418">
        <v>2</v>
      </c>
      <c r="K114" s="418"/>
      <c r="L114" s="418">
        <v>47</v>
      </c>
      <c r="M114" s="418"/>
      <c r="N114" s="418"/>
      <c r="O114" s="418"/>
      <c r="P114" s="418"/>
      <c r="Q114" s="418"/>
      <c r="R114" s="418"/>
      <c r="S114" s="419"/>
    </row>
    <row r="115" spans="1:19" ht="15" customHeight="1">
      <c r="A115" s="838" t="s">
        <v>736</v>
      </c>
      <c r="B115" s="502"/>
      <c r="C115" s="418"/>
      <c r="D115" s="418"/>
      <c r="E115" s="418"/>
      <c r="F115" s="418"/>
      <c r="G115" s="418"/>
      <c r="H115" s="418"/>
      <c r="I115" s="418"/>
      <c r="J115" s="418">
        <v>3</v>
      </c>
      <c r="K115" s="418"/>
      <c r="L115" s="418">
        <v>47</v>
      </c>
      <c r="M115" s="418"/>
      <c r="N115" s="418"/>
      <c r="O115" s="418"/>
      <c r="P115" s="418"/>
      <c r="Q115" s="418"/>
      <c r="R115" s="418"/>
      <c r="S115" s="419"/>
    </row>
    <row r="116" spans="1:19" ht="15" customHeight="1" thickBot="1">
      <c r="A116" s="838" t="s">
        <v>292</v>
      </c>
      <c r="B116" s="507"/>
      <c r="C116" s="420"/>
      <c r="D116" s="420"/>
      <c r="E116" s="420"/>
      <c r="F116" s="420"/>
      <c r="G116" s="420"/>
      <c r="H116" s="420"/>
      <c r="I116" s="420"/>
      <c r="J116" s="420">
        <v>2</v>
      </c>
      <c r="K116" s="420"/>
      <c r="L116" s="420">
        <v>4</v>
      </c>
      <c r="M116" s="420"/>
      <c r="N116" s="420">
        <v>20</v>
      </c>
      <c r="O116" s="420"/>
      <c r="P116" s="420"/>
      <c r="Q116" s="420"/>
      <c r="R116" s="420"/>
      <c r="S116" s="421"/>
    </row>
    <row r="117" spans="1:19" ht="15" customHeight="1" thickBot="1">
      <c r="A117" s="836" t="s">
        <v>192</v>
      </c>
      <c r="B117" s="827"/>
      <c r="C117" s="827"/>
      <c r="D117" s="827"/>
      <c r="E117" s="827"/>
      <c r="F117" s="827"/>
      <c r="G117" s="827"/>
      <c r="H117" s="827"/>
      <c r="I117" s="827"/>
      <c r="J117" s="827">
        <f>SUM(J102:J116)</f>
        <v>25</v>
      </c>
      <c r="K117" s="827">
        <f aca="true" t="shared" si="8" ref="K117:S117">SUM(K102:K116)</f>
        <v>6</v>
      </c>
      <c r="L117" s="827">
        <f t="shared" si="8"/>
        <v>389</v>
      </c>
      <c r="M117" s="827">
        <f t="shared" si="8"/>
        <v>2</v>
      </c>
      <c r="N117" s="827">
        <f t="shared" si="8"/>
        <v>90</v>
      </c>
      <c r="O117" s="827"/>
      <c r="P117" s="827"/>
      <c r="Q117" s="827"/>
      <c r="R117" s="827">
        <f t="shared" si="8"/>
        <v>27</v>
      </c>
      <c r="S117" s="511">
        <f t="shared" si="8"/>
        <v>5</v>
      </c>
    </row>
    <row r="118" spans="1:19" ht="15" customHeight="1" thickBot="1">
      <c r="A118" s="509" t="s">
        <v>307</v>
      </c>
      <c r="B118" s="1233"/>
      <c r="C118" s="856"/>
      <c r="D118" s="856"/>
      <c r="E118" s="856"/>
      <c r="F118" s="856"/>
      <c r="G118" s="856"/>
      <c r="H118" s="856"/>
      <c r="I118" s="856"/>
      <c r="J118" s="856"/>
      <c r="K118" s="856"/>
      <c r="L118" s="856"/>
      <c r="M118" s="856"/>
      <c r="N118" s="856"/>
      <c r="O118" s="856"/>
      <c r="P118" s="856"/>
      <c r="Q118" s="856"/>
      <c r="R118" s="856"/>
      <c r="S118" s="1234"/>
    </row>
    <row r="119" spans="1:19" ht="16.5" customHeight="1">
      <c r="A119" s="837" t="s">
        <v>59</v>
      </c>
      <c r="B119" s="499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>
        <v>6</v>
      </c>
      <c r="M119" s="416"/>
      <c r="N119" s="416">
        <v>4</v>
      </c>
      <c r="O119" s="416"/>
      <c r="P119" s="416"/>
      <c r="Q119" s="416"/>
      <c r="R119" s="416"/>
      <c r="S119" s="417"/>
    </row>
    <row r="120" spans="1:19" ht="15" customHeight="1">
      <c r="A120" s="838" t="s">
        <v>58</v>
      </c>
      <c r="B120" s="502"/>
      <c r="C120" s="418"/>
      <c r="D120" s="418"/>
      <c r="E120" s="418"/>
      <c r="F120" s="418"/>
      <c r="G120" s="418"/>
      <c r="H120" s="418"/>
      <c r="I120" s="418"/>
      <c r="J120" s="418"/>
      <c r="K120" s="418"/>
      <c r="L120" s="418">
        <v>1</v>
      </c>
      <c r="M120" s="418"/>
      <c r="N120" s="418">
        <v>8</v>
      </c>
      <c r="O120" s="418"/>
      <c r="P120" s="418"/>
      <c r="Q120" s="418"/>
      <c r="R120" s="418"/>
      <c r="S120" s="419"/>
    </row>
    <row r="121" spans="1:19" ht="16.5" customHeight="1" thickBot="1">
      <c r="A121" s="858" t="s">
        <v>61</v>
      </c>
      <c r="B121" s="507"/>
      <c r="C121" s="420"/>
      <c r="D121" s="420"/>
      <c r="E121" s="420"/>
      <c r="F121" s="420"/>
      <c r="G121" s="420"/>
      <c r="H121" s="420"/>
      <c r="I121" s="420"/>
      <c r="J121" s="420"/>
      <c r="K121" s="420"/>
      <c r="L121" s="420">
        <v>1</v>
      </c>
      <c r="M121" s="420"/>
      <c r="N121" s="420"/>
      <c r="O121" s="420"/>
      <c r="P121" s="420"/>
      <c r="Q121" s="420"/>
      <c r="R121" s="420"/>
      <c r="S121" s="421"/>
    </row>
    <row r="122" spans="1:19" ht="15" customHeight="1" thickBot="1">
      <c r="A122" s="836" t="s">
        <v>192</v>
      </c>
      <c r="B122" s="827"/>
      <c r="C122" s="827"/>
      <c r="D122" s="827"/>
      <c r="E122" s="827"/>
      <c r="F122" s="827"/>
      <c r="G122" s="827"/>
      <c r="H122" s="827"/>
      <c r="I122" s="827"/>
      <c r="J122" s="827"/>
      <c r="K122" s="827"/>
      <c r="L122" s="827">
        <f>SUM(L119:L121)</f>
        <v>8</v>
      </c>
      <c r="M122" s="827"/>
      <c r="N122" s="827">
        <f>SUM(N119:N121)</f>
        <v>12</v>
      </c>
      <c r="O122" s="827"/>
      <c r="P122" s="827"/>
      <c r="Q122" s="827"/>
      <c r="R122" s="827"/>
      <c r="S122" s="511"/>
    </row>
    <row r="123" spans="1:19" ht="15" customHeight="1" thickBot="1">
      <c r="A123" s="836" t="s">
        <v>306</v>
      </c>
      <c r="B123" s="513"/>
      <c r="C123" s="514"/>
      <c r="D123" s="514"/>
      <c r="E123" s="514"/>
      <c r="F123" s="514"/>
      <c r="G123" s="514"/>
      <c r="H123" s="514"/>
      <c r="I123" s="514"/>
      <c r="J123" s="514"/>
      <c r="K123" s="514"/>
      <c r="L123" s="514"/>
      <c r="M123" s="514"/>
      <c r="N123" s="514"/>
      <c r="O123" s="514"/>
      <c r="P123" s="514"/>
      <c r="Q123" s="514"/>
      <c r="R123" s="514"/>
      <c r="S123" s="516"/>
    </row>
    <row r="124" spans="1:19" ht="15" customHeight="1">
      <c r="A124" s="837" t="s">
        <v>298</v>
      </c>
      <c r="B124" s="499"/>
      <c r="C124" s="416"/>
      <c r="D124" s="416"/>
      <c r="E124" s="416"/>
      <c r="F124" s="416"/>
      <c r="G124" s="416"/>
      <c r="H124" s="416"/>
      <c r="I124" s="416"/>
      <c r="J124" s="416">
        <v>10</v>
      </c>
      <c r="K124" s="416">
        <v>21</v>
      </c>
      <c r="L124" s="416">
        <v>130</v>
      </c>
      <c r="M124" s="416"/>
      <c r="N124" s="416">
        <v>102</v>
      </c>
      <c r="O124" s="416"/>
      <c r="P124" s="416"/>
      <c r="Q124" s="416"/>
      <c r="R124" s="416"/>
      <c r="S124" s="417"/>
    </row>
    <row r="125" spans="1:19" ht="16.5" customHeight="1">
      <c r="A125" s="505" t="s">
        <v>62</v>
      </c>
      <c r="B125" s="502"/>
      <c r="C125" s="418"/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>
        <v>18</v>
      </c>
      <c r="S125" s="419">
        <v>1</v>
      </c>
    </row>
    <row r="126" spans="1:19" ht="15" customHeight="1">
      <c r="A126" s="505" t="s">
        <v>63</v>
      </c>
      <c r="B126" s="502"/>
      <c r="C126" s="418"/>
      <c r="D126" s="418"/>
      <c r="E126" s="418"/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>
        <v>64</v>
      </c>
      <c r="S126" s="419">
        <v>7</v>
      </c>
    </row>
    <row r="127" spans="1:19" ht="15" customHeight="1">
      <c r="A127" s="838" t="s">
        <v>299</v>
      </c>
      <c r="B127" s="502"/>
      <c r="C127" s="418"/>
      <c r="D127" s="418"/>
      <c r="E127" s="418"/>
      <c r="F127" s="418"/>
      <c r="G127" s="418"/>
      <c r="H127" s="418"/>
      <c r="I127" s="418"/>
      <c r="J127" s="418">
        <v>8</v>
      </c>
      <c r="K127" s="418"/>
      <c r="L127" s="418">
        <v>56</v>
      </c>
      <c r="M127" s="418"/>
      <c r="N127" s="418">
        <v>44</v>
      </c>
      <c r="O127" s="418"/>
      <c r="P127" s="418"/>
      <c r="Q127" s="418"/>
      <c r="R127" s="418"/>
      <c r="S127" s="419"/>
    </row>
    <row r="128" spans="1:19" ht="15" customHeight="1">
      <c r="A128" s="838" t="s">
        <v>752</v>
      </c>
      <c r="B128" s="502"/>
      <c r="C128" s="418"/>
      <c r="D128" s="418"/>
      <c r="E128" s="418"/>
      <c r="F128" s="418"/>
      <c r="G128" s="418"/>
      <c r="H128" s="418"/>
      <c r="I128" s="418"/>
      <c r="J128" s="418">
        <v>3</v>
      </c>
      <c r="K128" s="418">
        <v>4</v>
      </c>
      <c r="L128" s="418">
        <v>13</v>
      </c>
      <c r="M128" s="418"/>
      <c r="N128" s="418"/>
      <c r="O128" s="418"/>
      <c r="P128" s="418"/>
      <c r="Q128" s="418"/>
      <c r="R128" s="418"/>
      <c r="S128" s="419"/>
    </row>
    <row r="129" spans="1:19" ht="15" customHeight="1">
      <c r="A129" s="838" t="s">
        <v>591</v>
      </c>
      <c r="B129" s="502"/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9"/>
    </row>
    <row r="130" spans="1:19" ht="15" customHeight="1">
      <c r="A130" s="505" t="s">
        <v>64</v>
      </c>
      <c r="B130" s="502"/>
      <c r="C130" s="418"/>
      <c r="D130" s="418"/>
      <c r="E130" s="418"/>
      <c r="F130" s="418"/>
      <c r="G130" s="418"/>
      <c r="H130" s="418"/>
      <c r="I130" s="418"/>
      <c r="J130" s="418"/>
      <c r="K130" s="418">
        <v>7</v>
      </c>
      <c r="L130" s="418">
        <v>36</v>
      </c>
      <c r="M130" s="418"/>
      <c r="N130" s="418"/>
      <c r="O130" s="418"/>
      <c r="P130" s="418"/>
      <c r="Q130" s="418"/>
      <c r="R130" s="418"/>
      <c r="S130" s="419"/>
    </row>
    <row r="131" spans="1:19" ht="15" customHeight="1">
      <c r="A131" s="838" t="s">
        <v>659</v>
      </c>
      <c r="B131" s="502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9"/>
    </row>
    <row r="132" spans="1:19" ht="15" customHeight="1">
      <c r="A132" s="505" t="s">
        <v>961</v>
      </c>
      <c r="B132" s="502"/>
      <c r="C132" s="418"/>
      <c r="D132" s="418"/>
      <c r="E132" s="418"/>
      <c r="F132" s="418"/>
      <c r="G132" s="418"/>
      <c r="H132" s="418"/>
      <c r="I132" s="418"/>
      <c r="J132" s="418">
        <v>4</v>
      </c>
      <c r="K132" s="418">
        <v>3</v>
      </c>
      <c r="L132" s="418">
        <v>22</v>
      </c>
      <c r="M132" s="418">
        <v>5</v>
      </c>
      <c r="N132" s="418">
        <v>49</v>
      </c>
      <c r="O132" s="418"/>
      <c r="P132" s="418"/>
      <c r="Q132" s="418"/>
      <c r="R132" s="418"/>
      <c r="S132" s="419"/>
    </row>
    <row r="133" spans="1:19" ht="18" customHeight="1" thickBot="1">
      <c r="A133" s="506" t="s">
        <v>65</v>
      </c>
      <c r="B133" s="507"/>
      <c r="C133" s="420"/>
      <c r="D133" s="420"/>
      <c r="E133" s="420"/>
      <c r="F133" s="420"/>
      <c r="G133" s="420"/>
      <c r="H133" s="420"/>
      <c r="I133" s="420"/>
      <c r="J133" s="420"/>
      <c r="K133" s="420"/>
      <c r="L133" s="420"/>
      <c r="M133" s="420"/>
      <c r="N133" s="420"/>
      <c r="O133" s="420"/>
      <c r="P133" s="420"/>
      <c r="Q133" s="420"/>
      <c r="R133" s="420">
        <v>4</v>
      </c>
      <c r="S133" s="421"/>
    </row>
    <row r="134" spans="1:19" ht="15" customHeight="1" thickBot="1">
      <c r="A134" s="1265" t="s">
        <v>192</v>
      </c>
      <c r="B134" s="243"/>
      <c r="C134" s="243"/>
      <c r="D134" s="243"/>
      <c r="E134" s="243"/>
      <c r="F134" s="243"/>
      <c r="G134" s="243"/>
      <c r="H134" s="243"/>
      <c r="I134" s="243"/>
      <c r="J134" s="243">
        <f>SUM(J124:J133)</f>
        <v>25</v>
      </c>
      <c r="K134" s="243">
        <f aca="true" t="shared" si="9" ref="K134:S134">SUM(K124:K133)</f>
        <v>35</v>
      </c>
      <c r="L134" s="243">
        <f t="shared" si="9"/>
        <v>257</v>
      </c>
      <c r="M134" s="243">
        <f t="shared" si="9"/>
        <v>5</v>
      </c>
      <c r="N134" s="243">
        <f t="shared" si="9"/>
        <v>195</v>
      </c>
      <c r="O134" s="243"/>
      <c r="P134" s="243"/>
      <c r="Q134" s="243"/>
      <c r="R134" s="243">
        <f t="shared" si="9"/>
        <v>86</v>
      </c>
      <c r="S134" s="511">
        <f t="shared" si="9"/>
        <v>8</v>
      </c>
    </row>
    <row r="135" spans="1:19" ht="15" customHeight="1" thickBot="1">
      <c r="A135" s="850" t="s">
        <v>415</v>
      </c>
      <c r="B135" s="1233"/>
      <c r="C135" s="856"/>
      <c r="D135" s="856"/>
      <c r="E135" s="856"/>
      <c r="F135" s="856"/>
      <c r="G135" s="856"/>
      <c r="H135" s="856"/>
      <c r="I135" s="856"/>
      <c r="J135" s="856">
        <v>13</v>
      </c>
      <c r="K135" s="856"/>
      <c r="L135" s="856"/>
      <c r="M135" s="856"/>
      <c r="N135" s="856"/>
      <c r="O135" s="856"/>
      <c r="P135" s="856"/>
      <c r="Q135" s="856"/>
      <c r="R135" s="856"/>
      <c r="S135" s="1234"/>
    </row>
    <row r="136" spans="1:19" ht="15" customHeight="1">
      <c r="A136" s="837" t="s">
        <v>412</v>
      </c>
      <c r="B136" s="499"/>
      <c r="C136" s="416"/>
      <c r="D136" s="416"/>
      <c r="E136" s="416"/>
      <c r="F136" s="416"/>
      <c r="G136" s="416"/>
      <c r="H136" s="416"/>
      <c r="I136" s="416"/>
      <c r="J136" s="416"/>
      <c r="K136" s="416"/>
      <c r="L136" s="416">
        <v>12</v>
      </c>
      <c r="M136" s="416"/>
      <c r="N136" s="416">
        <v>10</v>
      </c>
      <c r="O136" s="416"/>
      <c r="P136" s="416">
        <v>1</v>
      </c>
      <c r="Q136" s="416"/>
      <c r="R136" s="416"/>
      <c r="S136" s="417"/>
    </row>
    <row r="137" spans="1:19" ht="15" customHeight="1">
      <c r="A137" s="838" t="s">
        <v>413</v>
      </c>
      <c r="B137" s="502"/>
      <c r="C137" s="418"/>
      <c r="D137" s="418"/>
      <c r="E137" s="418"/>
      <c r="F137" s="418"/>
      <c r="G137" s="418"/>
      <c r="H137" s="418"/>
      <c r="I137" s="418"/>
      <c r="J137" s="418"/>
      <c r="K137" s="418">
        <v>5</v>
      </c>
      <c r="L137" s="418">
        <v>52</v>
      </c>
      <c r="M137" s="418">
        <v>2</v>
      </c>
      <c r="N137" s="418">
        <v>19</v>
      </c>
      <c r="O137" s="418"/>
      <c r="P137" s="418"/>
      <c r="Q137" s="418"/>
      <c r="R137" s="418"/>
      <c r="S137" s="419"/>
    </row>
    <row r="138" spans="1:19" ht="15" customHeight="1">
      <c r="A138" s="505" t="s">
        <v>66</v>
      </c>
      <c r="B138" s="502"/>
      <c r="C138" s="418"/>
      <c r="D138" s="418"/>
      <c r="E138" s="418"/>
      <c r="F138" s="418"/>
      <c r="G138" s="418"/>
      <c r="H138" s="418"/>
      <c r="I138" s="418"/>
      <c r="J138" s="418"/>
      <c r="K138" s="418"/>
      <c r="L138" s="418">
        <v>18</v>
      </c>
      <c r="M138" s="418"/>
      <c r="N138" s="418"/>
      <c r="O138" s="418"/>
      <c r="P138" s="418"/>
      <c r="Q138" s="418"/>
      <c r="R138" s="418"/>
      <c r="S138" s="419"/>
    </row>
    <row r="139" spans="1:19" ht="15" customHeight="1" thickBot="1">
      <c r="A139" s="858" t="s">
        <v>411</v>
      </c>
      <c r="B139" s="507"/>
      <c r="C139" s="420"/>
      <c r="D139" s="420"/>
      <c r="E139" s="420"/>
      <c r="F139" s="420"/>
      <c r="G139" s="420"/>
      <c r="H139" s="420"/>
      <c r="I139" s="420"/>
      <c r="J139" s="420"/>
      <c r="K139" s="420">
        <v>4</v>
      </c>
      <c r="L139" s="420">
        <v>27</v>
      </c>
      <c r="M139" s="420">
        <v>2</v>
      </c>
      <c r="N139" s="420">
        <v>41</v>
      </c>
      <c r="O139" s="420"/>
      <c r="P139" s="420">
        <v>2</v>
      </c>
      <c r="Q139" s="420"/>
      <c r="R139" s="420"/>
      <c r="S139" s="421"/>
    </row>
    <row r="140" spans="1:19" ht="15" customHeight="1" thickBot="1">
      <c r="A140" s="836" t="s">
        <v>192</v>
      </c>
      <c r="B140" s="827"/>
      <c r="C140" s="827"/>
      <c r="D140" s="827"/>
      <c r="E140" s="827"/>
      <c r="F140" s="827"/>
      <c r="G140" s="827"/>
      <c r="H140" s="827"/>
      <c r="I140" s="827"/>
      <c r="J140" s="827">
        <f>SUM(J135:J139)</f>
        <v>13</v>
      </c>
      <c r="K140" s="827">
        <f aca="true" t="shared" si="10" ref="K140:P140">SUM(K135:K139)</f>
        <v>9</v>
      </c>
      <c r="L140" s="827">
        <f t="shared" si="10"/>
        <v>109</v>
      </c>
      <c r="M140" s="827">
        <f t="shared" si="10"/>
        <v>4</v>
      </c>
      <c r="N140" s="827">
        <f t="shared" si="10"/>
        <v>70</v>
      </c>
      <c r="O140" s="827"/>
      <c r="P140" s="827">
        <f t="shared" si="10"/>
        <v>3</v>
      </c>
      <c r="Q140" s="827"/>
      <c r="R140" s="827"/>
      <c r="S140" s="511"/>
    </row>
    <row r="141" spans="1:19" ht="15" customHeight="1" thickBot="1">
      <c r="A141" s="850" t="s">
        <v>434</v>
      </c>
      <c r="B141" s="511">
        <f aca="true" t="shared" si="11" ref="B141:G141">B13+B28+B37+B60+B79</f>
        <v>3351</v>
      </c>
      <c r="C141" s="511">
        <f t="shared" si="11"/>
        <v>3948</v>
      </c>
      <c r="D141" s="511">
        <f t="shared" si="11"/>
        <v>3252</v>
      </c>
      <c r="E141" s="511">
        <f t="shared" si="11"/>
        <v>2755</v>
      </c>
      <c r="F141" s="511">
        <f t="shared" si="11"/>
        <v>3356</v>
      </c>
      <c r="G141" s="511">
        <f t="shared" si="11"/>
        <v>44</v>
      </c>
      <c r="H141" s="511">
        <f>H83</f>
        <v>125</v>
      </c>
      <c r="I141" s="511">
        <f>I13+I28+I37+I60+I79</f>
        <v>13355</v>
      </c>
      <c r="J141" s="511">
        <f>J13+J28+J37+J60+J79+J97+J117+J134+J140</f>
        <v>497</v>
      </c>
      <c r="K141" s="511">
        <f>K13+K28+K37+K60+K79+K97+K117+K134+K140</f>
        <v>203</v>
      </c>
      <c r="L141" s="511">
        <f>L13+L28+L37+L60+L79+L97+L117+L122+L134+L140</f>
        <v>4063</v>
      </c>
      <c r="M141" s="511">
        <f>M13+M28+M37+M60+M79+M97+M117+M134+M140</f>
        <v>83</v>
      </c>
      <c r="N141" s="511">
        <f>N13+N28+N37+N60+N79+N97+N117+N122+N134+N140</f>
        <v>2656</v>
      </c>
      <c r="O141" s="511">
        <f>O28+O37+O79</f>
        <v>6</v>
      </c>
      <c r="P141" s="511">
        <f>P13+P28+P37+P60+P79+P97+P140</f>
        <v>236</v>
      </c>
      <c r="Q141" s="511">
        <f>Q79</f>
        <v>7</v>
      </c>
      <c r="R141" s="511">
        <f>R28+R37+R60+R79+R117+R134</f>
        <v>530</v>
      </c>
      <c r="S141" s="511">
        <f>S28+S37+S60+S79+S117+S134</f>
        <v>49</v>
      </c>
    </row>
    <row r="142" spans="1:19" ht="15" customHeight="1">
      <c r="A142" s="1266" t="s">
        <v>84</v>
      </c>
      <c r="B142" s="1266"/>
      <c r="C142" s="1266"/>
      <c r="D142" s="1266"/>
      <c r="E142" s="1266"/>
      <c r="F142" s="1267"/>
      <c r="G142" s="1267"/>
      <c r="H142" s="1267"/>
      <c r="I142" s="1267"/>
      <c r="J142" s="1270"/>
      <c r="K142" s="1267"/>
      <c r="L142" s="1267"/>
      <c r="M142" s="1267"/>
      <c r="N142" s="1267"/>
      <c r="O142" s="1267"/>
      <c r="P142" s="1267"/>
      <c r="Q142" s="1266"/>
      <c r="R142" s="1266"/>
      <c r="S142" s="1266"/>
    </row>
    <row r="144" spans="1:19" ht="15" customHeight="1">
      <c r="A144" s="322"/>
      <c r="B144" s="322"/>
      <c r="C144" s="322"/>
      <c r="D144" s="322"/>
      <c r="E144" s="322"/>
      <c r="F144" s="322"/>
      <c r="G144" s="322"/>
      <c r="H144" s="322"/>
      <c r="I144" s="322"/>
      <c r="J144" s="203"/>
      <c r="K144" s="47"/>
      <c r="L144" s="47"/>
      <c r="M144" s="47"/>
      <c r="N144" s="47"/>
      <c r="O144" s="47"/>
      <c r="P144" s="47"/>
      <c r="Q144" s="177"/>
      <c r="R144" s="177"/>
      <c r="S144" s="177"/>
    </row>
    <row r="145" spans="2:19" ht="15" customHeight="1">
      <c r="B145" s="47"/>
      <c r="C145" s="47"/>
      <c r="D145" s="47"/>
      <c r="E145" s="47"/>
      <c r="F145" s="47"/>
      <c r="G145" s="47"/>
      <c r="H145" s="47"/>
      <c r="I145" s="47"/>
      <c r="J145" s="203"/>
      <c r="K145" s="47"/>
      <c r="L145" s="47"/>
      <c r="M145" s="47"/>
      <c r="N145" s="47"/>
      <c r="O145" s="47"/>
      <c r="P145" s="47"/>
      <c r="Q145" s="177"/>
      <c r="R145" s="177"/>
      <c r="S145" s="177"/>
    </row>
    <row r="146" spans="2:19" ht="15" customHeight="1">
      <c r="B146" s="47"/>
      <c r="C146" s="47"/>
      <c r="D146" s="47"/>
      <c r="E146" s="47"/>
      <c r="F146" s="47"/>
      <c r="G146" s="47"/>
      <c r="H146" s="47"/>
      <c r="I146" s="47"/>
      <c r="J146" s="203"/>
      <c r="K146" s="47"/>
      <c r="L146" s="47"/>
      <c r="M146" s="47"/>
      <c r="N146" s="47"/>
      <c r="O146" s="47"/>
      <c r="P146" s="47"/>
      <c r="Q146" s="177"/>
      <c r="R146" s="177"/>
      <c r="S146" s="177"/>
    </row>
    <row r="147" spans="2:19" ht="15" customHeight="1">
      <c r="B147" s="47"/>
      <c r="C147" s="47"/>
      <c r="D147" s="47"/>
      <c r="E147" s="47"/>
      <c r="F147" s="47"/>
      <c r="G147" s="47"/>
      <c r="H147" s="47"/>
      <c r="I147" s="47"/>
      <c r="J147" s="203"/>
      <c r="K147" s="47"/>
      <c r="L147" s="47"/>
      <c r="M147" s="47"/>
      <c r="N147" s="47"/>
      <c r="O147" s="47"/>
      <c r="P147" s="47"/>
      <c r="Q147" s="177"/>
      <c r="R147" s="177"/>
      <c r="S147" s="177"/>
    </row>
    <row r="148" spans="10:20" ht="15" customHeight="1">
      <c r="J148" s="204"/>
      <c r="K148" s="205"/>
      <c r="L148" s="205"/>
      <c r="M148" s="205"/>
      <c r="N148" s="205"/>
      <c r="O148" s="205"/>
      <c r="P148" s="205"/>
      <c r="Q148" s="201"/>
      <c r="R148" s="202"/>
      <c r="S148" s="202"/>
      <c r="T148" s="110"/>
    </row>
    <row r="149" spans="10:20" ht="15" customHeight="1">
      <c r="J149" s="199"/>
      <c r="K149" s="200"/>
      <c r="L149" s="200"/>
      <c r="M149" s="200"/>
      <c r="N149" s="200"/>
      <c r="O149" s="200"/>
      <c r="P149" s="200"/>
      <c r="Q149" s="201"/>
      <c r="R149" s="202"/>
      <c r="S149" s="202"/>
      <c r="T149" s="110"/>
    </row>
    <row r="150" spans="10:20" ht="15" customHeight="1">
      <c r="J150" s="199"/>
      <c r="K150" s="200"/>
      <c r="L150" s="200"/>
      <c r="M150" s="200"/>
      <c r="N150" s="200"/>
      <c r="O150" s="200"/>
      <c r="P150" s="200"/>
      <c r="Q150" s="201"/>
      <c r="R150" s="202"/>
      <c r="S150" s="202"/>
      <c r="T150" s="110"/>
    </row>
    <row r="151" spans="10:20" ht="15" customHeight="1">
      <c r="J151" s="199"/>
      <c r="K151" s="200"/>
      <c r="L151" s="200"/>
      <c r="M151" s="200"/>
      <c r="N151" s="200"/>
      <c r="O151" s="200"/>
      <c r="P151" s="200"/>
      <c r="Q151" s="201"/>
      <c r="R151" s="202"/>
      <c r="S151" s="202"/>
      <c r="T151" s="110"/>
    </row>
    <row r="152" spans="10:20" ht="15" customHeight="1">
      <c r="J152" s="199"/>
      <c r="K152" s="200"/>
      <c r="L152" s="200"/>
      <c r="M152" s="200"/>
      <c r="N152" s="200"/>
      <c r="O152" s="200"/>
      <c r="P152" s="200"/>
      <c r="Q152" s="201"/>
      <c r="R152" s="202"/>
      <c r="S152" s="202"/>
      <c r="T152" s="110"/>
    </row>
    <row r="153" spans="10:20" ht="15" customHeight="1">
      <c r="J153" s="199"/>
      <c r="K153" s="200"/>
      <c r="L153" s="200"/>
      <c r="M153" s="200"/>
      <c r="N153" s="200"/>
      <c r="O153" s="200"/>
      <c r="P153" s="200"/>
      <c r="Q153" s="201"/>
      <c r="R153" s="202"/>
      <c r="S153" s="202"/>
      <c r="T153" s="110"/>
    </row>
    <row r="154" spans="10:20" ht="15" customHeight="1">
      <c r="J154" s="199"/>
      <c r="K154" s="200"/>
      <c r="L154" s="200"/>
      <c r="M154" s="200"/>
      <c r="N154" s="200"/>
      <c r="O154" s="200"/>
      <c r="P154" s="200"/>
      <c r="Q154" s="206"/>
      <c r="R154" s="207"/>
      <c r="S154" s="207"/>
      <c r="T154" s="110"/>
    </row>
    <row r="155" spans="10:20" ht="15" customHeight="1">
      <c r="J155" s="208"/>
      <c r="K155" s="78"/>
      <c r="L155" s="78"/>
      <c r="M155" s="78"/>
      <c r="N155" s="78"/>
      <c r="O155" s="78"/>
      <c r="P155" s="78"/>
      <c r="Q155" s="209"/>
      <c r="R155" s="209"/>
      <c r="S155" s="209"/>
      <c r="T155" s="110"/>
    </row>
    <row r="156" spans="10:20" ht="15" customHeight="1">
      <c r="J156" s="199"/>
      <c r="K156" s="200"/>
      <c r="L156" s="200"/>
      <c r="M156" s="200"/>
      <c r="N156" s="200"/>
      <c r="O156" s="200"/>
      <c r="P156" s="200"/>
      <c r="Q156" s="209"/>
      <c r="R156" s="209"/>
      <c r="S156" s="40"/>
      <c r="T156" s="110"/>
    </row>
    <row r="157" spans="10:19" ht="15" customHeight="1">
      <c r="J157" s="199"/>
      <c r="K157" s="200"/>
      <c r="L157" s="200"/>
      <c r="M157" s="200"/>
      <c r="N157" s="200"/>
      <c r="O157" s="200"/>
      <c r="P157" s="200"/>
      <c r="Q157" s="200"/>
      <c r="R157" s="200"/>
      <c r="S157" s="200"/>
    </row>
    <row r="158" spans="1:10" ht="15" customHeight="1">
      <c r="A158" s="79"/>
      <c r="B158" s="79"/>
      <c r="C158" s="79"/>
      <c r="D158" s="79"/>
      <c r="E158" s="102"/>
      <c r="F158" s="262"/>
      <c r="G158" s="262"/>
      <c r="H158" s="262"/>
      <c r="I158" s="262"/>
      <c r="J158" s="103"/>
    </row>
    <row r="159" spans="1:10" ht="15" customHeight="1">
      <c r="A159" s="79"/>
      <c r="B159" s="79"/>
      <c r="C159" s="79"/>
      <c r="D159" s="79"/>
      <c r="E159" s="102"/>
      <c r="F159" s="262"/>
      <c r="G159" s="262"/>
      <c r="H159" s="263"/>
      <c r="I159" s="262"/>
      <c r="J159" s="103"/>
    </row>
    <row r="160" spans="1:10" ht="15" customHeight="1">
      <c r="A160" s="79"/>
      <c r="B160" s="79"/>
      <c r="C160" s="79"/>
      <c r="D160" s="79"/>
      <c r="E160" s="102"/>
      <c r="F160" s="263"/>
      <c r="G160" s="262"/>
      <c r="H160" s="262"/>
      <c r="I160" s="262"/>
      <c r="J160" s="103"/>
    </row>
    <row r="161" spans="1:10" ht="15" customHeight="1">
      <c r="A161" s="79"/>
      <c r="B161" s="79"/>
      <c r="C161" s="79"/>
      <c r="D161" s="79"/>
      <c r="E161" s="102"/>
      <c r="F161" s="262"/>
      <c r="G161" s="262"/>
      <c r="H161" s="262"/>
      <c r="I161" s="262"/>
      <c r="J161" s="103"/>
    </row>
    <row r="162" spans="1:10" ht="15" customHeight="1">
      <c r="A162" s="79"/>
      <c r="B162" s="79"/>
      <c r="C162" s="79"/>
      <c r="D162" s="79"/>
      <c r="E162" s="102"/>
      <c r="F162" s="262"/>
      <c r="G162" s="262"/>
      <c r="H162" s="262"/>
      <c r="I162" s="262"/>
      <c r="J162" s="103"/>
    </row>
    <row r="163" spans="1:10" ht="15" customHeight="1">
      <c r="A163" s="79"/>
      <c r="B163" s="79"/>
      <c r="C163" s="79"/>
      <c r="D163" s="79"/>
      <c r="E163" s="102"/>
      <c r="F163" s="262"/>
      <c r="G163" s="262"/>
      <c r="H163" s="262"/>
      <c r="I163" s="262"/>
      <c r="J163" s="103"/>
    </row>
    <row r="164" spans="1:10" ht="15" customHeight="1">
      <c r="A164" s="79"/>
      <c r="B164" s="79"/>
      <c r="C164" s="79"/>
      <c r="D164" s="79"/>
      <c r="E164" s="102"/>
      <c r="F164" s="262"/>
      <c r="G164" s="262"/>
      <c r="H164" s="262"/>
      <c r="I164" s="262"/>
      <c r="J164" s="103"/>
    </row>
    <row r="165" spans="1:10" ht="15" customHeight="1">
      <c r="A165" s="79"/>
      <c r="B165" s="79"/>
      <c r="C165" s="79"/>
      <c r="D165" s="79"/>
      <c r="E165" s="102"/>
      <c r="F165" s="262"/>
      <c r="G165" s="262"/>
      <c r="H165" s="263"/>
      <c r="I165" s="262"/>
      <c r="J165" s="103"/>
    </row>
    <row r="166" spans="1:10" ht="15" customHeight="1">
      <c r="A166" s="79"/>
      <c r="B166" s="79"/>
      <c r="C166" s="79"/>
      <c r="D166" s="79"/>
      <c r="E166" s="102"/>
      <c r="F166" s="262"/>
      <c r="G166" s="262"/>
      <c r="H166" s="262"/>
      <c r="I166" s="262"/>
      <c r="J166" s="103"/>
    </row>
    <row r="167" spans="1:10" ht="15" customHeight="1">
      <c r="A167" s="79"/>
      <c r="B167" s="79"/>
      <c r="C167" s="79"/>
      <c r="D167" s="79"/>
      <c r="E167" s="102"/>
      <c r="F167" s="262"/>
      <c r="G167" s="262"/>
      <c r="H167" s="262"/>
      <c r="I167" s="262"/>
      <c r="J167" s="103"/>
    </row>
    <row r="168" spans="1:10" ht="15" customHeight="1">
      <c r="A168" s="79"/>
      <c r="B168" s="79"/>
      <c r="C168" s="79"/>
      <c r="D168" s="79"/>
      <c r="E168" s="102"/>
      <c r="F168" s="262"/>
      <c r="G168" s="262"/>
      <c r="H168" s="262"/>
      <c r="I168" s="262"/>
      <c r="J168" s="103"/>
    </row>
    <row r="169" spans="1:10" ht="15" customHeight="1">
      <c r="A169" s="79"/>
      <c r="B169" s="79"/>
      <c r="C169" s="79"/>
      <c r="D169" s="79"/>
      <c r="E169" s="102"/>
      <c r="F169" s="262"/>
      <c r="G169" s="262"/>
      <c r="H169" s="262"/>
      <c r="I169" s="262"/>
      <c r="J169" s="103"/>
    </row>
    <row r="170" spans="1:10" ht="15" customHeight="1">
      <c r="A170" s="79"/>
      <c r="B170" s="79"/>
      <c r="C170" s="79"/>
      <c r="D170" s="79"/>
      <c r="E170" s="102"/>
      <c r="F170" s="262"/>
      <c r="G170" s="262"/>
      <c r="H170" s="262"/>
      <c r="I170" s="262"/>
      <c r="J170" s="103"/>
    </row>
    <row r="171" spans="1:10" ht="15" customHeight="1">
      <c r="A171" s="1949"/>
      <c r="B171" s="1949"/>
      <c r="C171" s="1949"/>
      <c r="D171" s="1949"/>
      <c r="E171" s="102"/>
      <c r="F171" s="262"/>
      <c r="G171" s="262"/>
      <c r="H171" s="262"/>
      <c r="I171" s="262"/>
      <c r="J171" s="103"/>
    </row>
    <row r="172" ht="15" customHeight="1"/>
  </sheetData>
  <sheetProtection/>
  <mergeCells count="9">
    <mergeCell ref="M1:N1"/>
    <mergeCell ref="O1:P1"/>
    <mergeCell ref="A171:D171"/>
    <mergeCell ref="Q1:S1"/>
    <mergeCell ref="C1:G1"/>
    <mergeCell ref="A1:A2"/>
    <mergeCell ref="J1:J2"/>
    <mergeCell ref="B1:B2"/>
    <mergeCell ref="K1:L1"/>
  </mergeCells>
  <printOptions horizontalCentered="1"/>
  <pageMargins left="0.196800787401575" right="0.196800787401575" top="0.393951181" bottom="0.393955118110236" header="0.196850393700787" footer="0.196850393700787"/>
  <pageSetup horizontalDpi="600" verticalDpi="600" orientation="landscape" paperSize="9" scale="65" r:id="rId1"/>
  <headerFooter alignWithMargins="0">
    <oddHeader>&amp;C&amp;"Times New Roman,Kalın"&amp;12ÖĞRENCİ SAYILARI (2012-2013 EĞİTİM ÖĞRETİM YILI I. DÖNEMİ)</oddHeader>
  </headerFooter>
  <rowBreaks count="2" manualBreakCount="2">
    <brk id="48" max="18" man="1"/>
    <brk id="100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V203"/>
  <sheetViews>
    <sheetView zoomScaleSheetLayoutView="100" zoomScalePageLayoutView="0" workbookViewId="0" topLeftCell="A46">
      <selection activeCell="A14" sqref="A14:IV14"/>
    </sheetView>
  </sheetViews>
  <sheetFormatPr defaultColWidth="9.140625" defaultRowHeight="12.75" customHeight="1"/>
  <cols>
    <col min="1" max="1" width="41.7109375" style="150" customWidth="1"/>
    <col min="2" max="2" width="5.57421875" style="379" customWidth="1"/>
    <col min="3" max="3" width="7.00390625" style="379" bestFit="1" customWidth="1"/>
    <col min="4" max="4" width="5.421875" style="379" customWidth="1"/>
    <col min="5" max="5" width="7.00390625" style="379" bestFit="1" customWidth="1"/>
    <col min="6" max="6" width="7.28125" style="379" customWidth="1"/>
    <col min="7" max="7" width="7.00390625" style="379" bestFit="1" customWidth="1"/>
    <col min="8" max="8" width="4.57421875" style="379" customWidth="1"/>
    <col min="9" max="9" width="7.00390625" style="152" bestFit="1" customWidth="1"/>
    <col min="10" max="10" width="7.00390625" style="41" customWidth="1"/>
    <col min="11" max="11" width="7.8515625" style="41" customWidth="1"/>
    <col min="12" max="12" width="5.8515625" style="41" customWidth="1"/>
    <col min="13" max="13" width="7.00390625" style="41" bestFit="1" customWidth="1"/>
    <col min="14" max="14" width="8.28125" style="41" customWidth="1"/>
    <col min="15" max="15" width="15.28125" style="41" customWidth="1"/>
    <col min="16" max="16" width="13.8515625" style="41" customWidth="1"/>
    <col min="17" max="17" width="16.57421875" style="41" customWidth="1"/>
    <col min="18" max="18" width="11.00390625" style="41" customWidth="1"/>
    <col min="19" max="19" width="8.7109375" style="11" customWidth="1"/>
    <col min="20" max="16384" width="9.140625" style="11" customWidth="1"/>
  </cols>
  <sheetData>
    <row r="1" spans="1:19" ht="15" customHeight="1" thickBot="1">
      <c r="A1" s="1954"/>
      <c r="B1" s="1959" t="s">
        <v>526</v>
      </c>
      <c r="C1" s="1915"/>
      <c r="D1" s="1948" t="s">
        <v>369</v>
      </c>
      <c r="E1" s="1960"/>
      <c r="F1" s="1961" t="s">
        <v>166</v>
      </c>
      <c r="G1" s="1962"/>
      <c r="H1" s="1955" t="s">
        <v>285</v>
      </c>
      <c r="I1" s="1957"/>
      <c r="J1" s="1955" t="s">
        <v>517</v>
      </c>
      <c r="K1" s="1956"/>
      <c r="L1" s="1955" t="s">
        <v>284</v>
      </c>
      <c r="M1" s="1956"/>
      <c r="N1" s="1955" t="s">
        <v>567</v>
      </c>
      <c r="O1" s="1957"/>
      <c r="P1" s="1948" t="s">
        <v>796</v>
      </c>
      <c r="Q1" s="1925"/>
      <c r="R1" s="1948" t="s">
        <v>797</v>
      </c>
      <c r="S1" s="1925"/>
    </row>
    <row r="2" spans="1:19" ht="15" customHeight="1" thickBot="1">
      <c r="A2" s="1958"/>
      <c r="B2" s="323" t="s">
        <v>794</v>
      </c>
      <c r="C2" s="323" t="s">
        <v>795</v>
      </c>
      <c r="D2" s="323" t="s">
        <v>794</v>
      </c>
      <c r="E2" s="323" t="s">
        <v>795</v>
      </c>
      <c r="F2" s="323" t="s">
        <v>794</v>
      </c>
      <c r="G2" s="323" t="s">
        <v>795</v>
      </c>
      <c r="H2" s="323" t="s">
        <v>794</v>
      </c>
      <c r="I2" s="323" t="s">
        <v>795</v>
      </c>
      <c r="J2" s="323" t="s">
        <v>794</v>
      </c>
      <c r="K2" s="323" t="s">
        <v>795</v>
      </c>
      <c r="L2" s="323" t="s">
        <v>794</v>
      </c>
      <c r="M2" s="323" t="s">
        <v>795</v>
      </c>
      <c r="N2" s="323" t="s">
        <v>794</v>
      </c>
      <c r="O2" s="323" t="s">
        <v>795</v>
      </c>
      <c r="P2" s="323" t="s">
        <v>794</v>
      </c>
      <c r="Q2" s="323" t="s">
        <v>795</v>
      </c>
      <c r="R2" s="323" t="s">
        <v>794</v>
      </c>
      <c r="S2" s="323" t="s">
        <v>795</v>
      </c>
    </row>
    <row r="3" spans="1:19" ht="15" customHeight="1" thickBot="1">
      <c r="A3" s="850" t="s">
        <v>371</v>
      </c>
      <c r="B3" s="1177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1248"/>
      <c r="R3" s="1271"/>
      <c r="S3" s="1272"/>
    </row>
    <row r="4" spans="1:19" ht="15" customHeight="1">
      <c r="A4" s="1170" t="s">
        <v>201</v>
      </c>
      <c r="B4" s="499">
        <v>33</v>
      </c>
      <c r="C4" s="416">
        <v>8</v>
      </c>
      <c r="D4" s="1273">
        <v>117</v>
      </c>
      <c r="E4" s="1273">
        <v>66</v>
      </c>
      <c r="F4" s="416"/>
      <c r="G4" s="416"/>
      <c r="H4" s="416">
        <v>5</v>
      </c>
      <c r="I4" s="416">
        <v>2</v>
      </c>
      <c r="J4" s="416">
        <v>16</v>
      </c>
      <c r="K4" s="416">
        <v>8</v>
      </c>
      <c r="L4" s="416">
        <v>17</v>
      </c>
      <c r="M4" s="416">
        <v>11</v>
      </c>
      <c r="N4" s="416">
        <v>1</v>
      </c>
      <c r="O4" s="416"/>
      <c r="P4" s="416"/>
      <c r="Q4" s="416"/>
      <c r="R4" s="416"/>
      <c r="S4" s="417"/>
    </row>
    <row r="5" spans="1:19" ht="15" customHeight="1">
      <c r="A5" s="562" t="s">
        <v>29</v>
      </c>
      <c r="B5" s="502"/>
      <c r="C5" s="418"/>
      <c r="D5" s="418"/>
      <c r="E5" s="418"/>
      <c r="F5" s="418"/>
      <c r="G5" s="418"/>
      <c r="H5" s="418"/>
      <c r="I5" s="418"/>
      <c r="J5" s="418">
        <v>3</v>
      </c>
      <c r="K5" s="418">
        <v>2</v>
      </c>
      <c r="L5" s="418"/>
      <c r="M5" s="418"/>
      <c r="N5" s="418"/>
      <c r="O5" s="418"/>
      <c r="P5" s="418"/>
      <c r="Q5" s="418"/>
      <c r="R5" s="418"/>
      <c r="S5" s="419"/>
    </row>
    <row r="6" spans="1:19" ht="15" customHeight="1">
      <c r="A6" s="1171" t="s">
        <v>197</v>
      </c>
      <c r="B6" s="502">
        <v>45</v>
      </c>
      <c r="C6" s="418">
        <v>40</v>
      </c>
      <c r="D6" s="1000">
        <v>232</v>
      </c>
      <c r="E6" s="1000">
        <v>125</v>
      </c>
      <c r="F6" s="418"/>
      <c r="G6" s="418"/>
      <c r="H6" s="418">
        <v>8</v>
      </c>
      <c r="I6" s="418">
        <v>6</v>
      </c>
      <c r="J6" s="418">
        <v>43</v>
      </c>
      <c r="K6" s="418">
        <v>20</v>
      </c>
      <c r="L6" s="418">
        <v>20</v>
      </c>
      <c r="M6" s="418">
        <v>12</v>
      </c>
      <c r="N6" s="418"/>
      <c r="O6" s="418"/>
      <c r="P6" s="418"/>
      <c r="Q6" s="418"/>
      <c r="R6" s="418"/>
      <c r="S6" s="419"/>
    </row>
    <row r="7" spans="1:19" ht="15" customHeight="1">
      <c r="A7" s="562" t="s">
        <v>30</v>
      </c>
      <c r="B7" s="502"/>
      <c r="C7" s="418"/>
      <c r="D7" s="418"/>
      <c r="E7" s="418"/>
      <c r="F7" s="418"/>
      <c r="G7" s="418"/>
      <c r="H7" s="418">
        <v>3</v>
      </c>
      <c r="I7" s="418"/>
      <c r="J7" s="418">
        <v>12</v>
      </c>
      <c r="K7" s="418">
        <v>2</v>
      </c>
      <c r="L7" s="418">
        <v>19</v>
      </c>
      <c r="M7" s="418">
        <v>6</v>
      </c>
      <c r="N7" s="418"/>
      <c r="O7" s="418"/>
      <c r="P7" s="418"/>
      <c r="Q7" s="418"/>
      <c r="R7" s="418"/>
      <c r="S7" s="419"/>
    </row>
    <row r="8" spans="1:19" ht="15" customHeight="1">
      <c r="A8" s="562" t="s">
        <v>35</v>
      </c>
      <c r="B8" s="502"/>
      <c r="C8" s="418"/>
      <c r="D8" s="418"/>
      <c r="E8" s="418"/>
      <c r="F8" s="418"/>
      <c r="G8" s="418"/>
      <c r="H8" s="418"/>
      <c r="I8" s="418"/>
      <c r="J8" s="418">
        <v>5</v>
      </c>
      <c r="K8" s="418">
        <v>8</v>
      </c>
      <c r="L8" s="418"/>
      <c r="M8" s="418"/>
      <c r="N8" s="418"/>
      <c r="O8" s="418"/>
      <c r="P8" s="418"/>
      <c r="Q8" s="418"/>
      <c r="R8" s="418"/>
      <c r="S8" s="419"/>
    </row>
    <row r="9" spans="1:19" ht="15" customHeight="1">
      <c r="A9" s="562" t="s">
        <v>31</v>
      </c>
      <c r="B9" s="502"/>
      <c r="C9" s="418"/>
      <c r="D9" s="418"/>
      <c r="E9" s="418"/>
      <c r="F9" s="418"/>
      <c r="G9" s="418"/>
      <c r="H9" s="418">
        <v>3</v>
      </c>
      <c r="I9" s="418"/>
      <c r="J9" s="418">
        <v>41</v>
      </c>
      <c r="K9" s="418">
        <v>16</v>
      </c>
      <c r="L9" s="418">
        <v>19</v>
      </c>
      <c r="M9" s="418">
        <v>2</v>
      </c>
      <c r="N9" s="418"/>
      <c r="O9" s="418"/>
      <c r="P9" s="418"/>
      <c r="Q9" s="418"/>
      <c r="R9" s="418"/>
      <c r="S9" s="419"/>
    </row>
    <row r="10" spans="1:19" ht="15" customHeight="1">
      <c r="A10" s="562" t="s">
        <v>32</v>
      </c>
      <c r="B10" s="502"/>
      <c r="C10" s="418"/>
      <c r="D10" s="418"/>
      <c r="E10" s="418"/>
      <c r="F10" s="418"/>
      <c r="G10" s="418"/>
      <c r="H10" s="418">
        <v>2</v>
      </c>
      <c r="I10" s="418"/>
      <c r="J10" s="418">
        <v>22</v>
      </c>
      <c r="K10" s="418">
        <v>7</v>
      </c>
      <c r="L10" s="418">
        <v>14</v>
      </c>
      <c r="M10" s="418">
        <v>7</v>
      </c>
      <c r="N10" s="418"/>
      <c r="O10" s="418"/>
      <c r="P10" s="418"/>
      <c r="Q10" s="418"/>
      <c r="R10" s="418"/>
      <c r="S10" s="419"/>
    </row>
    <row r="11" spans="1:19" ht="15" customHeight="1">
      <c r="A11" s="1171" t="s">
        <v>200</v>
      </c>
      <c r="B11" s="502">
        <v>43</v>
      </c>
      <c r="C11" s="418">
        <v>14</v>
      </c>
      <c r="D11" s="1000">
        <v>142</v>
      </c>
      <c r="E11" s="1000">
        <v>69</v>
      </c>
      <c r="F11" s="418"/>
      <c r="G11" s="418"/>
      <c r="H11" s="418"/>
      <c r="I11" s="418">
        <v>3</v>
      </c>
      <c r="J11" s="418"/>
      <c r="K11" s="418"/>
      <c r="L11" s="418">
        <v>27</v>
      </c>
      <c r="M11" s="418">
        <v>13</v>
      </c>
      <c r="N11" s="418">
        <v>4</v>
      </c>
      <c r="O11" s="418"/>
      <c r="P11" s="418"/>
      <c r="Q11" s="418"/>
      <c r="R11" s="418"/>
      <c r="S11" s="419"/>
    </row>
    <row r="12" spans="1:19" ht="15" customHeight="1">
      <c r="A12" s="562" t="s">
        <v>36</v>
      </c>
      <c r="B12" s="502"/>
      <c r="C12" s="418"/>
      <c r="D12" s="418"/>
      <c r="E12" s="418"/>
      <c r="F12" s="418"/>
      <c r="G12" s="418"/>
      <c r="H12" s="418"/>
      <c r="I12" s="418"/>
      <c r="J12" s="418">
        <v>15</v>
      </c>
      <c r="K12" s="418">
        <v>5</v>
      </c>
      <c r="L12" s="418"/>
      <c r="M12" s="418"/>
      <c r="N12" s="418"/>
      <c r="O12" s="418"/>
      <c r="P12" s="418"/>
      <c r="Q12" s="418"/>
      <c r="R12" s="418"/>
      <c r="S12" s="419"/>
    </row>
    <row r="13" spans="1:19" ht="15" customHeight="1">
      <c r="A13" s="562" t="s">
        <v>33</v>
      </c>
      <c r="B13" s="502"/>
      <c r="C13" s="418"/>
      <c r="D13" s="418"/>
      <c r="E13" s="418"/>
      <c r="F13" s="418"/>
      <c r="G13" s="418"/>
      <c r="H13" s="418"/>
      <c r="I13" s="418">
        <v>1</v>
      </c>
      <c r="J13" s="418">
        <v>6</v>
      </c>
      <c r="K13" s="418">
        <v>9</v>
      </c>
      <c r="L13" s="418"/>
      <c r="M13" s="418"/>
      <c r="N13" s="418"/>
      <c r="O13" s="418"/>
      <c r="P13" s="418"/>
      <c r="Q13" s="418"/>
      <c r="R13" s="418"/>
      <c r="S13" s="419"/>
    </row>
    <row r="14" spans="1:19" ht="16.5" customHeight="1" thickBot="1">
      <c r="A14" s="1172" t="s">
        <v>34</v>
      </c>
      <c r="B14" s="507"/>
      <c r="C14" s="420"/>
      <c r="D14" s="420"/>
      <c r="E14" s="420"/>
      <c r="F14" s="420"/>
      <c r="G14" s="420"/>
      <c r="H14" s="420"/>
      <c r="I14" s="420"/>
      <c r="J14" s="420">
        <v>39</v>
      </c>
      <c r="K14" s="420">
        <v>17</v>
      </c>
      <c r="L14" s="420"/>
      <c r="M14" s="420"/>
      <c r="N14" s="420"/>
      <c r="O14" s="420"/>
      <c r="P14" s="420"/>
      <c r="Q14" s="420"/>
      <c r="R14" s="420"/>
      <c r="S14" s="421"/>
    </row>
    <row r="15" spans="1:19" s="38" customFormat="1" ht="15" customHeight="1" thickBot="1">
      <c r="A15" s="836" t="s">
        <v>192</v>
      </c>
      <c r="B15" s="722">
        <f>SUM(B4:B14)</f>
        <v>121</v>
      </c>
      <c r="C15" s="722">
        <f aca="true" t="shared" si="0" ref="C15:N15">SUM(C4:C14)</f>
        <v>62</v>
      </c>
      <c r="D15" s="722">
        <f t="shared" si="0"/>
        <v>491</v>
      </c>
      <c r="E15" s="722">
        <f t="shared" si="0"/>
        <v>260</v>
      </c>
      <c r="F15" s="722"/>
      <c r="G15" s="722"/>
      <c r="H15" s="722">
        <f t="shared" si="0"/>
        <v>21</v>
      </c>
      <c r="I15" s="722">
        <f t="shared" si="0"/>
        <v>12</v>
      </c>
      <c r="J15" s="722">
        <f t="shared" si="0"/>
        <v>202</v>
      </c>
      <c r="K15" s="722">
        <f t="shared" si="0"/>
        <v>94</v>
      </c>
      <c r="L15" s="722">
        <f t="shared" si="0"/>
        <v>116</v>
      </c>
      <c r="M15" s="722">
        <f t="shared" si="0"/>
        <v>51</v>
      </c>
      <c r="N15" s="722">
        <f t="shared" si="0"/>
        <v>5</v>
      </c>
      <c r="O15" s="722"/>
      <c r="P15" s="722"/>
      <c r="Q15" s="722"/>
      <c r="R15" s="722"/>
      <c r="S15" s="511"/>
    </row>
    <row r="16" spans="1:19" s="38" customFormat="1" ht="15" customHeight="1" thickBot="1">
      <c r="A16" s="836" t="s">
        <v>616</v>
      </c>
      <c r="B16" s="827"/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516"/>
    </row>
    <row r="17" spans="1:19" s="38" customFormat="1" ht="15" customHeight="1">
      <c r="A17" s="1173" t="s">
        <v>144</v>
      </c>
      <c r="B17" s="532">
        <v>33</v>
      </c>
      <c r="C17" s="535">
        <v>10</v>
      </c>
      <c r="D17" s="1274">
        <v>152</v>
      </c>
      <c r="E17" s="1274">
        <v>58</v>
      </c>
      <c r="F17" s="535"/>
      <c r="G17" s="535"/>
      <c r="H17" s="535">
        <v>1</v>
      </c>
      <c r="I17" s="535">
        <v>2</v>
      </c>
      <c r="J17" s="535">
        <v>52</v>
      </c>
      <c r="K17" s="535">
        <v>25</v>
      </c>
      <c r="L17" s="535">
        <v>54</v>
      </c>
      <c r="M17" s="535">
        <v>22</v>
      </c>
      <c r="N17" s="535"/>
      <c r="O17" s="535"/>
      <c r="P17" s="535"/>
      <c r="Q17" s="535"/>
      <c r="R17" s="535"/>
      <c r="S17" s="536"/>
    </row>
    <row r="18" spans="1:19" ht="15" customHeight="1">
      <c r="A18" s="828" t="s">
        <v>204</v>
      </c>
      <c r="B18" s="502">
        <v>19</v>
      </c>
      <c r="C18" s="418">
        <v>11</v>
      </c>
      <c r="D18" s="1000">
        <v>71</v>
      </c>
      <c r="E18" s="1000">
        <v>51</v>
      </c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9"/>
    </row>
    <row r="19" spans="1:19" ht="15" customHeight="1">
      <c r="A19" s="828" t="s">
        <v>207</v>
      </c>
      <c r="B19" s="502">
        <v>26</v>
      </c>
      <c r="C19" s="418">
        <v>23</v>
      </c>
      <c r="D19" s="1000">
        <v>96</v>
      </c>
      <c r="E19" s="1000">
        <v>55</v>
      </c>
      <c r="F19" s="418"/>
      <c r="G19" s="418"/>
      <c r="H19" s="418"/>
      <c r="I19" s="418">
        <v>4</v>
      </c>
      <c r="J19" s="418">
        <v>31</v>
      </c>
      <c r="K19" s="418">
        <v>33</v>
      </c>
      <c r="L19" s="418">
        <v>20</v>
      </c>
      <c r="M19" s="418">
        <v>29</v>
      </c>
      <c r="N19" s="418"/>
      <c r="O19" s="418"/>
      <c r="P19" s="418"/>
      <c r="Q19" s="418"/>
      <c r="R19" s="418"/>
      <c r="S19" s="419"/>
    </row>
    <row r="20" spans="1:19" ht="15" customHeight="1">
      <c r="A20" s="828" t="s">
        <v>209</v>
      </c>
      <c r="B20" s="502">
        <v>41</v>
      </c>
      <c r="C20" s="418">
        <v>63</v>
      </c>
      <c r="D20" s="1000">
        <v>125</v>
      </c>
      <c r="E20" s="1000">
        <v>272</v>
      </c>
      <c r="F20" s="418"/>
      <c r="G20" s="418"/>
      <c r="H20" s="418">
        <v>1</v>
      </c>
      <c r="I20" s="418">
        <v>4</v>
      </c>
      <c r="J20" s="418">
        <v>23</v>
      </c>
      <c r="K20" s="418">
        <v>35</v>
      </c>
      <c r="L20" s="418">
        <v>26</v>
      </c>
      <c r="M20" s="418">
        <v>41</v>
      </c>
      <c r="N20" s="418">
        <v>6</v>
      </c>
      <c r="O20" s="418">
        <v>5</v>
      </c>
      <c r="P20" s="418"/>
      <c r="Q20" s="418"/>
      <c r="R20" s="418"/>
      <c r="S20" s="419"/>
    </row>
    <row r="21" spans="1:19" ht="15" customHeight="1">
      <c r="A21" s="828" t="s">
        <v>212</v>
      </c>
      <c r="B21" s="502">
        <v>43</v>
      </c>
      <c r="C21" s="418">
        <v>17</v>
      </c>
      <c r="D21" s="1000">
        <v>116</v>
      </c>
      <c r="E21" s="1000">
        <v>86</v>
      </c>
      <c r="F21" s="418"/>
      <c r="G21" s="418"/>
      <c r="H21" s="418">
        <v>1</v>
      </c>
      <c r="I21" s="418">
        <v>1</v>
      </c>
      <c r="J21" s="418">
        <v>11</v>
      </c>
      <c r="K21" s="418">
        <v>10</v>
      </c>
      <c r="L21" s="418">
        <v>7</v>
      </c>
      <c r="M21" s="418">
        <v>4</v>
      </c>
      <c r="N21" s="418"/>
      <c r="O21" s="418"/>
      <c r="P21" s="418"/>
      <c r="Q21" s="418"/>
      <c r="R21" s="418"/>
      <c r="S21" s="419"/>
    </row>
    <row r="22" spans="1:19" ht="15" customHeight="1">
      <c r="A22" s="828" t="s">
        <v>203</v>
      </c>
      <c r="B22" s="502">
        <v>67</v>
      </c>
      <c r="C22" s="418">
        <v>18</v>
      </c>
      <c r="D22" s="1000">
        <v>197</v>
      </c>
      <c r="E22" s="1000">
        <v>96</v>
      </c>
      <c r="F22" s="418"/>
      <c r="G22" s="418"/>
      <c r="H22" s="418">
        <v>2</v>
      </c>
      <c r="I22" s="418">
        <v>1</v>
      </c>
      <c r="J22" s="418">
        <v>41</v>
      </c>
      <c r="K22" s="418">
        <v>13</v>
      </c>
      <c r="L22" s="418">
        <v>25</v>
      </c>
      <c r="M22" s="418">
        <v>11</v>
      </c>
      <c r="N22" s="418">
        <v>7</v>
      </c>
      <c r="O22" s="418">
        <v>4</v>
      </c>
      <c r="P22" s="418"/>
      <c r="Q22" s="418"/>
      <c r="R22" s="418"/>
      <c r="S22" s="419"/>
    </row>
    <row r="23" spans="1:19" ht="15" customHeight="1">
      <c r="A23" s="828" t="s">
        <v>206</v>
      </c>
      <c r="B23" s="502">
        <v>62</v>
      </c>
      <c r="C23" s="418">
        <v>34</v>
      </c>
      <c r="D23" s="1000">
        <v>166</v>
      </c>
      <c r="E23" s="1000">
        <v>165</v>
      </c>
      <c r="F23" s="418"/>
      <c r="G23" s="418"/>
      <c r="H23" s="418">
        <v>1</v>
      </c>
      <c r="I23" s="418">
        <v>3</v>
      </c>
      <c r="J23" s="418">
        <v>1</v>
      </c>
      <c r="K23" s="418"/>
      <c r="L23" s="418">
        <v>12</v>
      </c>
      <c r="M23" s="418">
        <v>8</v>
      </c>
      <c r="N23" s="418">
        <v>19</v>
      </c>
      <c r="O23" s="418">
        <v>22</v>
      </c>
      <c r="P23" s="418"/>
      <c r="Q23" s="418"/>
      <c r="R23" s="418"/>
      <c r="S23" s="419"/>
    </row>
    <row r="24" spans="1:19" ht="15" customHeight="1">
      <c r="A24" s="828" t="s">
        <v>210</v>
      </c>
      <c r="B24" s="502">
        <v>56</v>
      </c>
      <c r="C24" s="418">
        <v>11</v>
      </c>
      <c r="D24" s="1000">
        <v>222</v>
      </c>
      <c r="E24" s="1000">
        <v>27</v>
      </c>
      <c r="F24" s="418"/>
      <c r="G24" s="418"/>
      <c r="H24" s="418">
        <v>9</v>
      </c>
      <c r="I24" s="418">
        <v>4</v>
      </c>
      <c r="J24" s="418">
        <v>52</v>
      </c>
      <c r="K24" s="418">
        <v>12</v>
      </c>
      <c r="L24" s="418">
        <v>42</v>
      </c>
      <c r="M24" s="418">
        <v>9</v>
      </c>
      <c r="N24" s="418">
        <v>13</v>
      </c>
      <c r="O24" s="418"/>
      <c r="P24" s="418"/>
      <c r="Q24" s="418"/>
      <c r="R24" s="418"/>
      <c r="S24" s="419"/>
    </row>
    <row r="25" spans="1:19" ht="16.5" customHeight="1">
      <c r="A25" s="505" t="s">
        <v>37</v>
      </c>
      <c r="B25" s="502"/>
      <c r="C25" s="418"/>
      <c r="D25" s="418"/>
      <c r="E25" s="418"/>
      <c r="F25" s="418"/>
      <c r="G25" s="418"/>
      <c r="H25" s="418"/>
      <c r="I25" s="418"/>
      <c r="J25" s="418">
        <v>3</v>
      </c>
      <c r="K25" s="418"/>
      <c r="L25" s="418"/>
      <c r="M25" s="418"/>
      <c r="N25" s="418"/>
      <c r="O25" s="418"/>
      <c r="P25" s="418"/>
      <c r="Q25" s="418"/>
      <c r="R25" s="418"/>
      <c r="S25" s="419"/>
    </row>
    <row r="26" spans="1:19" ht="15" customHeight="1">
      <c r="A26" s="562" t="s">
        <v>38</v>
      </c>
      <c r="B26" s="502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>
        <v>19</v>
      </c>
      <c r="Q26" s="418"/>
      <c r="R26" s="418">
        <v>3</v>
      </c>
      <c r="S26" s="419"/>
    </row>
    <row r="27" spans="1:19" ht="15" customHeight="1">
      <c r="A27" s="828" t="s">
        <v>211</v>
      </c>
      <c r="B27" s="502">
        <v>56</v>
      </c>
      <c r="C27" s="418">
        <v>23</v>
      </c>
      <c r="D27" s="1000">
        <v>227</v>
      </c>
      <c r="E27" s="1000">
        <v>53</v>
      </c>
      <c r="F27" s="418"/>
      <c r="G27" s="418"/>
      <c r="H27" s="418">
        <v>9</v>
      </c>
      <c r="I27" s="418">
        <v>4</v>
      </c>
      <c r="J27" s="418">
        <v>29</v>
      </c>
      <c r="K27" s="418">
        <v>21</v>
      </c>
      <c r="L27" s="418">
        <v>87</v>
      </c>
      <c r="M27" s="418">
        <v>54</v>
      </c>
      <c r="N27" s="418">
        <v>3</v>
      </c>
      <c r="O27" s="418">
        <v>2</v>
      </c>
      <c r="P27" s="418"/>
      <c r="Q27" s="418"/>
      <c r="R27" s="418"/>
      <c r="S27" s="419"/>
    </row>
    <row r="28" spans="1:19" ht="15" customHeight="1">
      <c r="A28" s="505" t="s">
        <v>39</v>
      </c>
      <c r="B28" s="502"/>
      <c r="C28" s="418"/>
      <c r="D28" s="418"/>
      <c r="E28" s="418"/>
      <c r="F28" s="418"/>
      <c r="G28" s="418"/>
      <c r="H28" s="418"/>
      <c r="I28" s="418"/>
      <c r="J28" s="418">
        <v>8</v>
      </c>
      <c r="K28" s="418">
        <v>3</v>
      </c>
      <c r="L28" s="418"/>
      <c r="M28" s="418"/>
      <c r="N28" s="418"/>
      <c r="O28" s="418"/>
      <c r="P28" s="418"/>
      <c r="Q28" s="418"/>
      <c r="R28" s="418"/>
      <c r="S28" s="419"/>
    </row>
    <row r="29" spans="1:19" ht="15" customHeight="1" thickBot="1">
      <c r="A29" s="1174" t="s">
        <v>205</v>
      </c>
      <c r="B29" s="507">
        <v>25</v>
      </c>
      <c r="C29" s="420">
        <v>30</v>
      </c>
      <c r="D29" s="1044">
        <v>59</v>
      </c>
      <c r="E29" s="1044">
        <v>81</v>
      </c>
      <c r="F29" s="420"/>
      <c r="G29" s="420"/>
      <c r="H29" s="420">
        <v>2</v>
      </c>
      <c r="I29" s="420">
        <v>2</v>
      </c>
      <c r="J29" s="420">
        <v>3</v>
      </c>
      <c r="K29" s="420">
        <v>5</v>
      </c>
      <c r="L29" s="420">
        <v>9</v>
      </c>
      <c r="M29" s="420">
        <v>10</v>
      </c>
      <c r="N29" s="420"/>
      <c r="O29" s="420">
        <v>2</v>
      </c>
      <c r="P29" s="420"/>
      <c r="Q29" s="420"/>
      <c r="R29" s="420"/>
      <c r="S29" s="421"/>
    </row>
    <row r="30" spans="1:19" ht="15" customHeight="1" thickBot="1">
      <c r="A30" s="836" t="s">
        <v>192</v>
      </c>
      <c r="B30" s="851">
        <f>SUM(B17:B29)</f>
        <v>428</v>
      </c>
      <c r="C30" s="851">
        <f aca="true" t="shared" si="1" ref="C30:R30">SUM(C17:C29)</f>
        <v>240</v>
      </c>
      <c r="D30" s="851">
        <f t="shared" si="1"/>
        <v>1431</v>
      </c>
      <c r="E30" s="851">
        <f t="shared" si="1"/>
        <v>944</v>
      </c>
      <c r="F30" s="851"/>
      <c r="G30" s="851"/>
      <c r="H30" s="851">
        <f t="shared" si="1"/>
        <v>26</v>
      </c>
      <c r="I30" s="851">
        <f t="shared" si="1"/>
        <v>25</v>
      </c>
      <c r="J30" s="851">
        <f t="shared" si="1"/>
        <v>254</v>
      </c>
      <c r="K30" s="851">
        <f t="shared" si="1"/>
        <v>157</v>
      </c>
      <c r="L30" s="851">
        <f t="shared" si="1"/>
        <v>282</v>
      </c>
      <c r="M30" s="851">
        <f t="shared" si="1"/>
        <v>188</v>
      </c>
      <c r="N30" s="851">
        <f t="shared" si="1"/>
        <v>48</v>
      </c>
      <c r="O30" s="851">
        <f t="shared" si="1"/>
        <v>35</v>
      </c>
      <c r="P30" s="851">
        <f t="shared" si="1"/>
        <v>19</v>
      </c>
      <c r="Q30" s="851"/>
      <c r="R30" s="851">
        <f t="shared" si="1"/>
        <v>3</v>
      </c>
      <c r="S30" s="511"/>
    </row>
    <row r="31" spans="1:19" ht="15" customHeight="1" thickBot="1">
      <c r="A31" s="836" t="s">
        <v>373</v>
      </c>
      <c r="B31" s="242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1216"/>
    </row>
    <row r="32" spans="1:19" ht="15" customHeight="1">
      <c r="A32" s="1170" t="s">
        <v>214</v>
      </c>
      <c r="B32" s="499">
        <v>60</v>
      </c>
      <c r="C32" s="416">
        <v>55</v>
      </c>
      <c r="D32" s="1273">
        <v>228</v>
      </c>
      <c r="E32" s="1273">
        <v>260</v>
      </c>
      <c r="F32" s="416"/>
      <c r="G32" s="416"/>
      <c r="H32" s="416">
        <v>3</v>
      </c>
      <c r="I32" s="416">
        <v>7</v>
      </c>
      <c r="J32" s="416">
        <v>52</v>
      </c>
      <c r="K32" s="416">
        <v>55</v>
      </c>
      <c r="L32" s="416">
        <v>25</v>
      </c>
      <c r="M32" s="416">
        <v>32</v>
      </c>
      <c r="N32" s="416">
        <v>2</v>
      </c>
      <c r="O32" s="416">
        <v>5</v>
      </c>
      <c r="P32" s="416"/>
      <c r="Q32" s="416"/>
      <c r="R32" s="416"/>
      <c r="S32" s="417"/>
    </row>
    <row r="33" spans="1:19" ht="15" customHeight="1">
      <c r="A33" s="1171" t="s">
        <v>571</v>
      </c>
      <c r="B33" s="502">
        <v>60</v>
      </c>
      <c r="C33" s="418">
        <v>53</v>
      </c>
      <c r="D33" s="1000">
        <v>227</v>
      </c>
      <c r="E33" s="1000">
        <v>246</v>
      </c>
      <c r="F33" s="418"/>
      <c r="G33" s="418"/>
      <c r="H33" s="418">
        <v>7</v>
      </c>
      <c r="I33" s="418">
        <v>9</v>
      </c>
      <c r="J33" s="418">
        <v>37</v>
      </c>
      <c r="K33" s="418">
        <v>29</v>
      </c>
      <c r="L33" s="418">
        <v>1</v>
      </c>
      <c r="M33" s="418">
        <v>1</v>
      </c>
      <c r="N33" s="418">
        <v>7</v>
      </c>
      <c r="O33" s="418">
        <v>7</v>
      </c>
      <c r="P33" s="418"/>
      <c r="Q33" s="418"/>
      <c r="R33" s="418"/>
      <c r="S33" s="419"/>
    </row>
    <row r="34" spans="1:19" ht="15" customHeight="1">
      <c r="A34" s="1175" t="s">
        <v>540</v>
      </c>
      <c r="B34" s="502">
        <v>12</v>
      </c>
      <c r="C34" s="418">
        <v>15</v>
      </c>
      <c r="D34" s="1000">
        <v>42</v>
      </c>
      <c r="E34" s="1000">
        <v>66</v>
      </c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9"/>
    </row>
    <row r="35" spans="1:19" ht="16.5" customHeight="1">
      <c r="A35" s="562" t="s">
        <v>40</v>
      </c>
      <c r="B35" s="502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>
        <v>24</v>
      </c>
      <c r="Q35" s="418">
        <v>32</v>
      </c>
      <c r="R35" s="418"/>
      <c r="S35" s="419">
        <v>1</v>
      </c>
    </row>
    <row r="36" spans="1:19" ht="15" customHeight="1">
      <c r="A36" s="1171" t="s">
        <v>233</v>
      </c>
      <c r="B36" s="502">
        <v>58</v>
      </c>
      <c r="C36" s="418">
        <v>60</v>
      </c>
      <c r="D36" s="1000">
        <v>232</v>
      </c>
      <c r="E36" s="1000">
        <v>179</v>
      </c>
      <c r="F36" s="418"/>
      <c r="G36" s="418"/>
      <c r="H36" s="418">
        <v>6</v>
      </c>
      <c r="I36" s="418">
        <v>2</v>
      </c>
      <c r="J36" s="418">
        <v>40</v>
      </c>
      <c r="K36" s="418">
        <v>28</v>
      </c>
      <c r="L36" s="418">
        <v>38</v>
      </c>
      <c r="M36" s="418">
        <v>23</v>
      </c>
      <c r="N36" s="418"/>
      <c r="O36" s="418"/>
      <c r="P36" s="418"/>
      <c r="Q36" s="418"/>
      <c r="R36" s="418"/>
      <c r="S36" s="419"/>
    </row>
    <row r="37" spans="1:19" ht="15" customHeight="1">
      <c r="A37" s="1171" t="s">
        <v>534</v>
      </c>
      <c r="B37" s="502">
        <v>53</v>
      </c>
      <c r="C37" s="418">
        <v>32</v>
      </c>
      <c r="D37" s="1000">
        <v>201</v>
      </c>
      <c r="E37" s="1000">
        <v>109</v>
      </c>
      <c r="F37" s="418"/>
      <c r="G37" s="418"/>
      <c r="H37" s="418">
        <v>8</v>
      </c>
      <c r="I37" s="418">
        <v>3</v>
      </c>
      <c r="J37" s="418">
        <v>47</v>
      </c>
      <c r="K37" s="418">
        <v>42</v>
      </c>
      <c r="L37" s="418">
        <v>46</v>
      </c>
      <c r="M37" s="418">
        <v>50</v>
      </c>
      <c r="N37" s="418"/>
      <c r="O37" s="418"/>
      <c r="P37" s="418">
        <v>9</v>
      </c>
      <c r="Q37" s="418">
        <v>11</v>
      </c>
      <c r="R37" s="418">
        <v>2</v>
      </c>
      <c r="S37" s="419">
        <v>1</v>
      </c>
    </row>
    <row r="38" spans="1:19" ht="15" customHeight="1" thickBot="1">
      <c r="A38" s="1176" t="s">
        <v>590</v>
      </c>
      <c r="B38" s="507">
        <v>12</v>
      </c>
      <c r="C38" s="420">
        <v>11</v>
      </c>
      <c r="D38" s="1044">
        <v>28</v>
      </c>
      <c r="E38" s="1044">
        <v>51</v>
      </c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1"/>
    </row>
    <row r="39" spans="1:19" s="378" customFormat="1" ht="15" customHeight="1" thickBot="1">
      <c r="A39" s="850" t="s">
        <v>192</v>
      </c>
      <c r="B39" s="827">
        <f>SUM(B32:B38)</f>
        <v>255</v>
      </c>
      <c r="C39" s="827">
        <f aca="true" t="shared" si="2" ref="C39:S39">SUM(C32:C38)</f>
        <v>226</v>
      </c>
      <c r="D39" s="827">
        <f t="shared" si="2"/>
        <v>958</v>
      </c>
      <c r="E39" s="827">
        <f t="shared" si="2"/>
        <v>911</v>
      </c>
      <c r="F39" s="827"/>
      <c r="G39" s="827"/>
      <c r="H39" s="827">
        <f t="shared" si="2"/>
        <v>24</v>
      </c>
      <c r="I39" s="827">
        <f t="shared" si="2"/>
        <v>21</v>
      </c>
      <c r="J39" s="827">
        <f t="shared" si="2"/>
        <v>176</v>
      </c>
      <c r="K39" s="827">
        <f t="shared" si="2"/>
        <v>154</v>
      </c>
      <c r="L39" s="827">
        <f t="shared" si="2"/>
        <v>110</v>
      </c>
      <c r="M39" s="827">
        <f t="shared" si="2"/>
        <v>106</v>
      </c>
      <c r="N39" s="827">
        <f t="shared" si="2"/>
        <v>9</v>
      </c>
      <c r="O39" s="827">
        <f t="shared" si="2"/>
        <v>12</v>
      </c>
      <c r="P39" s="827">
        <f t="shared" si="2"/>
        <v>33</v>
      </c>
      <c r="Q39" s="827">
        <f t="shared" si="2"/>
        <v>43</v>
      </c>
      <c r="R39" s="827">
        <f t="shared" si="2"/>
        <v>2</v>
      </c>
      <c r="S39" s="511">
        <f t="shared" si="2"/>
        <v>2</v>
      </c>
    </row>
    <row r="40" spans="1:19" s="378" customFormat="1" ht="15" customHeight="1" thickBot="1">
      <c r="A40" s="850" t="s">
        <v>374</v>
      </c>
      <c r="B40" s="242"/>
      <c r="C40" s="826"/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N40" s="826"/>
      <c r="O40" s="826"/>
      <c r="P40" s="826"/>
      <c r="Q40" s="826"/>
      <c r="R40" s="826"/>
      <c r="S40" s="1276"/>
    </row>
    <row r="41" spans="1:19" s="378" customFormat="1" ht="16.5" customHeight="1">
      <c r="A41" s="1253" t="s">
        <v>582</v>
      </c>
      <c r="B41" s="499">
        <v>35</v>
      </c>
      <c r="C41" s="416">
        <v>43</v>
      </c>
      <c r="D41" s="416">
        <v>79</v>
      </c>
      <c r="E41" s="416">
        <v>155</v>
      </c>
      <c r="F41" s="416"/>
      <c r="G41" s="416"/>
      <c r="H41" s="416">
        <v>3</v>
      </c>
      <c r="I41" s="416">
        <v>1</v>
      </c>
      <c r="J41" s="416">
        <v>11</v>
      </c>
      <c r="K41" s="416">
        <v>17</v>
      </c>
      <c r="L41" s="416">
        <v>19</v>
      </c>
      <c r="M41" s="416">
        <v>15</v>
      </c>
      <c r="N41" s="416">
        <v>13</v>
      </c>
      <c r="O41" s="416">
        <v>23</v>
      </c>
      <c r="P41" s="416"/>
      <c r="Q41" s="416"/>
      <c r="R41" s="416"/>
      <c r="S41" s="417"/>
    </row>
    <row r="42" spans="1:19" s="378" customFormat="1" ht="16.5" customHeight="1">
      <c r="A42" s="1296" t="s">
        <v>618</v>
      </c>
      <c r="B42" s="502"/>
      <c r="C42" s="418"/>
      <c r="D42" s="418"/>
      <c r="E42" s="418"/>
      <c r="F42" s="418"/>
      <c r="G42" s="418"/>
      <c r="H42" s="418">
        <v>1</v>
      </c>
      <c r="I42" s="418"/>
      <c r="J42" s="418">
        <v>6</v>
      </c>
      <c r="K42" s="418">
        <v>6</v>
      </c>
      <c r="L42" s="418">
        <v>66</v>
      </c>
      <c r="M42" s="418">
        <v>38</v>
      </c>
      <c r="N42" s="418">
        <v>2</v>
      </c>
      <c r="O42" s="418">
        <v>1</v>
      </c>
      <c r="P42" s="418"/>
      <c r="Q42" s="418"/>
      <c r="R42" s="418"/>
      <c r="S42" s="419"/>
    </row>
    <row r="43" spans="1:19" s="378" customFormat="1" ht="16.5" customHeight="1">
      <c r="A43" s="505" t="s">
        <v>41</v>
      </c>
      <c r="B43" s="502">
        <v>27</v>
      </c>
      <c r="C43" s="418">
        <v>13</v>
      </c>
      <c r="D43" s="418">
        <v>80</v>
      </c>
      <c r="E43" s="418">
        <v>73</v>
      </c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9"/>
    </row>
    <row r="44" spans="1:19" s="378" customFormat="1" ht="16.5" customHeight="1">
      <c r="A44" s="505" t="s">
        <v>42</v>
      </c>
      <c r="B44" s="502">
        <v>31</v>
      </c>
      <c r="C44" s="418">
        <v>11</v>
      </c>
      <c r="D44" s="418">
        <v>56</v>
      </c>
      <c r="E44" s="418">
        <v>57</v>
      </c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9"/>
    </row>
    <row r="45" spans="1:19" s="378" customFormat="1" ht="16.5" customHeight="1">
      <c r="A45" s="1254" t="s">
        <v>313</v>
      </c>
      <c r="B45" s="868"/>
      <c r="C45" s="1277"/>
      <c r="D45" s="1277"/>
      <c r="E45" s="1277"/>
      <c r="F45" s="418"/>
      <c r="G45" s="418"/>
      <c r="H45" s="418"/>
      <c r="I45" s="1277"/>
      <c r="J45" s="1277"/>
      <c r="K45" s="1277"/>
      <c r="L45" s="1277"/>
      <c r="M45" s="1277"/>
      <c r="N45" s="1277"/>
      <c r="O45" s="1277"/>
      <c r="P45" s="1277"/>
      <c r="Q45" s="1277"/>
      <c r="R45" s="1277"/>
      <c r="S45" s="1278"/>
    </row>
    <row r="46" spans="1:19" s="378" customFormat="1" ht="16.5" customHeight="1">
      <c r="A46" s="505" t="s">
        <v>43</v>
      </c>
      <c r="B46" s="502">
        <v>24</v>
      </c>
      <c r="C46" s="418">
        <v>2</v>
      </c>
      <c r="D46" s="418">
        <v>361</v>
      </c>
      <c r="E46" s="418">
        <v>111</v>
      </c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9"/>
    </row>
    <row r="47" spans="1:19" s="378" customFormat="1" ht="16.5" customHeight="1">
      <c r="A47" s="1119" t="s">
        <v>44</v>
      </c>
      <c r="B47" s="502">
        <v>9</v>
      </c>
      <c r="C47" s="418">
        <v>2</v>
      </c>
      <c r="D47" s="418">
        <v>50</v>
      </c>
      <c r="E47" s="418">
        <v>6</v>
      </c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9"/>
    </row>
    <row r="48" spans="1:19" s="378" customFormat="1" ht="16.5" customHeight="1">
      <c r="A48" s="1244" t="s">
        <v>45</v>
      </c>
      <c r="B48" s="502"/>
      <c r="C48" s="418"/>
      <c r="D48" s="418"/>
      <c r="E48" s="418"/>
      <c r="F48" s="418"/>
      <c r="G48" s="418"/>
      <c r="H48" s="418">
        <v>7</v>
      </c>
      <c r="I48" s="418">
        <v>2</v>
      </c>
      <c r="J48" s="418">
        <v>40</v>
      </c>
      <c r="K48" s="418">
        <v>8</v>
      </c>
      <c r="L48" s="418">
        <v>33</v>
      </c>
      <c r="M48" s="418">
        <v>7</v>
      </c>
      <c r="N48" s="418"/>
      <c r="O48" s="418"/>
      <c r="P48" s="418"/>
      <c r="Q48" s="418"/>
      <c r="R48" s="418"/>
      <c r="S48" s="419"/>
    </row>
    <row r="49" spans="1:19" s="378" customFormat="1" ht="16.5" customHeight="1" thickBot="1">
      <c r="A49" s="506" t="s">
        <v>46</v>
      </c>
      <c r="B49" s="507"/>
      <c r="C49" s="420"/>
      <c r="D49" s="420"/>
      <c r="E49" s="420"/>
      <c r="F49" s="420"/>
      <c r="G49" s="420"/>
      <c r="H49" s="420">
        <v>3</v>
      </c>
      <c r="I49" s="420"/>
      <c r="J49" s="420">
        <v>22</v>
      </c>
      <c r="K49" s="420">
        <v>6</v>
      </c>
      <c r="L49" s="420">
        <v>28</v>
      </c>
      <c r="M49" s="420">
        <v>7</v>
      </c>
      <c r="N49" s="420"/>
      <c r="O49" s="420"/>
      <c r="P49" s="420"/>
      <c r="Q49" s="420"/>
      <c r="R49" s="420"/>
      <c r="S49" s="421"/>
    </row>
    <row r="50" spans="1:19" s="378" customFormat="1" ht="15" customHeight="1" thickBot="1">
      <c r="A50" s="1197" t="s">
        <v>84</v>
      </c>
      <c r="B50" s="1197"/>
      <c r="C50" s="1197"/>
      <c r="D50" s="1197"/>
      <c r="E50" s="1197"/>
      <c r="F50" s="1197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</row>
    <row r="51" spans="1:19" s="378" customFormat="1" ht="16.5" customHeight="1">
      <c r="A51" s="1297" t="s">
        <v>301</v>
      </c>
      <c r="B51" s="499"/>
      <c r="C51" s="416"/>
      <c r="D51" s="416"/>
      <c r="E51" s="416"/>
      <c r="F51" s="416"/>
      <c r="G51" s="416"/>
      <c r="H51" s="416">
        <v>1</v>
      </c>
      <c r="I51" s="416"/>
      <c r="J51" s="416"/>
      <c r="K51" s="416"/>
      <c r="L51" s="416">
        <v>52</v>
      </c>
      <c r="M51" s="416">
        <v>13</v>
      </c>
      <c r="N51" s="416">
        <v>12</v>
      </c>
      <c r="O51" s="416">
        <v>3</v>
      </c>
      <c r="P51" s="416"/>
      <c r="Q51" s="416"/>
      <c r="R51" s="416"/>
      <c r="S51" s="417"/>
    </row>
    <row r="52" spans="1:19" ht="16.5" customHeight="1">
      <c r="A52" s="505" t="s">
        <v>48</v>
      </c>
      <c r="B52" s="502">
        <v>70</v>
      </c>
      <c r="C52" s="418">
        <v>6</v>
      </c>
      <c r="D52" s="418">
        <v>161</v>
      </c>
      <c r="E52" s="418">
        <v>45</v>
      </c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9"/>
    </row>
    <row r="53" spans="1:19" ht="16.5" customHeight="1">
      <c r="A53" s="505" t="s">
        <v>47</v>
      </c>
      <c r="B53" s="502">
        <v>47</v>
      </c>
      <c r="C53" s="418">
        <v>14</v>
      </c>
      <c r="D53" s="418">
        <v>142</v>
      </c>
      <c r="E53" s="418">
        <v>53</v>
      </c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9"/>
    </row>
    <row r="54" spans="1:19" ht="16.5" customHeight="1">
      <c r="A54" s="524" t="s">
        <v>1052</v>
      </c>
      <c r="B54" s="502">
        <v>64</v>
      </c>
      <c r="C54" s="418">
        <v>1</v>
      </c>
      <c r="D54" s="418">
        <v>137</v>
      </c>
      <c r="E54" s="418">
        <v>15</v>
      </c>
      <c r="F54" s="418"/>
      <c r="G54" s="418"/>
      <c r="H54" s="418">
        <v>1</v>
      </c>
      <c r="I54" s="418"/>
      <c r="J54" s="418">
        <v>20</v>
      </c>
      <c r="K54" s="418">
        <v>1</v>
      </c>
      <c r="L54" s="418"/>
      <c r="M54" s="418"/>
      <c r="N54" s="418"/>
      <c r="O54" s="418"/>
      <c r="P54" s="418"/>
      <c r="Q54" s="418"/>
      <c r="R54" s="418"/>
      <c r="S54" s="419"/>
    </row>
    <row r="55" spans="1:19" ht="16.5" customHeight="1">
      <c r="A55" s="505" t="s">
        <v>49</v>
      </c>
      <c r="B55" s="502"/>
      <c r="C55" s="418"/>
      <c r="D55" s="418"/>
      <c r="E55" s="418"/>
      <c r="F55" s="418"/>
      <c r="G55" s="418"/>
      <c r="H55" s="418"/>
      <c r="I55" s="418"/>
      <c r="J55" s="418">
        <v>50</v>
      </c>
      <c r="K55" s="418">
        <v>15</v>
      </c>
      <c r="L55" s="418"/>
      <c r="M55" s="418"/>
      <c r="N55" s="418"/>
      <c r="O55" s="418"/>
      <c r="P55" s="418"/>
      <c r="Q55" s="418"/>
      <c r="R55" s="418"/>
      <c r="S55" s="419"/>
    </row>
    <row r="56" spans="1:19" ht="16.5" customHeight="1">
      <c r="A56" s="1120" t="s">
        <v>280</v>
      </c>
      <c r="B56" s="502"/>
      <c r="C56" s="418"/>
      <c r="D56" s="418"/>
      <c r="E56" s="418"/>
      <c r="F56" s="418"/>
      <c r="G56" s="418"/>
      <c r="H56" s="418">
        <v>3</v>
      </c>
      <c r="I56" s="418">
        <v>1</v>
      </c>
      <c r="J56" s="418">
        <v>3</v>
      </c>
      <c r="K56" s="418">
        <v>11</v>
      </c>
      <c r="L56" s="418">
        <v>8</v>
      </c>
      <c r="M56" s="418">
        <v>11</v>
      </c>
      <c r="N56" s="418"/>
      <c r="O56" s="418">
        <v>3</v>
      </c>
      <c r="P56" s="418"/>
      <c r="Q56" s="418"/>
      <c r="R56" s="418"/>
      <c r="S56" s="419"/>
    </row>
    <row r="57" spans="1:19" ht="16.5" customHeight="1">
      <c r="A57" s="838" t="s">
        <v>281</v>
      </c>
      <c r="B57" s="502"/>
      <c r="C57" s="418"/>
      <c r="D57" s="418"/>
      <c r="E57" s="418"/>
      <c r="F57" s="418"/>
      <c r="G57" s="418"/>
      <c r="H57" s="418">
        <v>2</v>
      </c>
      <c r="I57" s="418"/>
      <c r="J57" s="418">
        <v>8</v>
      </c>
      <c r="K57" s="418"/>
      <c r="L57" s="418">
        <v>20</v>
      </c>
      <c r="M57" s="418">
        <v>7</v>
      </c>
      <c r="N57" s="418">
        <v>9</v>
      </c>
      <c r="O57" s="418">
        <v>1</v>
      </c>
      <c r="P57" s="418"/>
      <c r="Q57" s="418"/>
      <c r="R57" s="418"/>
      <c r="S57" s="419"/>
    </row>
    <row r="58" spans="1:19" ht="16.5" customHeight="1">
      <c r="A58" s="505" t="s">
        <v>50</v>
      </c>
      <c r="B58" s="502"/>
      <c r="C58" s="418"/>
      <c r="D58" s="418"/>
      <c r="E58" s="418"/>
      <c r="F58" s="418"/>
      <c r="G58" s="418"/>
      <c r="H58" s="418"/>
      <c r="I58" s="418"/>
      <c r="J58" s="418">
        <v>4</v>
      </c>
      <c r="K58" s="418"/>
      <c r="L58" s="418">
        <v>5</v>
      </c>
      <c r="M58" s="418">
        <v>4</v>
      </c>
      <c r="N58" s="418"/>
      <c r="O58" s="418"/>
      <c r="P58" s="418"/>
      <c r="Q58" s="418"/>
      <c r="R58" s="418"/>
      <c r="S58" s="419"/>
    </row>
    <row r="59" spans="1:19" ht="16.5" customHeight="1">
      <c r="A59" s="505" t="s">
        <v>51</v>
      </c>
      <c r="B59" s="502"/>
      <c r="C59" s="418"/>
      <c r="D59" s="418"/>
      <c r="E59" s="418"/>
      <c r="F59" s="418"/>
      <c r="G59" s="418"/>
      <c r="H59" s="418"/>
      <c r="I59" s="418"/>
      <c r="J59" s="418">
        <v>15</v>
      </c>
      <c r="K59" s="418">
        <v>4</v>
      </c>
      <c r="L59" s="418">
        <v>14</v>
      </c>
      <c r="M59" s="418">
        <v>2</v>
      </c>
      <c r="N59" s="418">
        <v>2</v>
      </c>
      <c r="O59" s="418"/>
      <c r="P59" s="418"/>
      <c r="Q59" s="418"/>
      <c r="R59" s="418"/>
      <c r="S59" s="419"/>
    </row>
    <row r="60" spans="1:19" ht="16.5" customHeight="1">
      <c r="A60" s="505" t="s">
        <v>52</v>
      </c>
      <c r="B60" s="502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>
        <v>20</v>
      </c>
      <c r="Q60" s="418">
        <v>2</v>
      </c>
      <c r="R60" s="418"/>
      <c r="S60" s="419"/>
    </row>
    <row r="61" spans="1:19" ht="16.5" customHeight="1" thickBot="1">
      <c r="A61" s="1255" t="s">
        <v>53</v>
      </c>
      <c r="B61" s="507"/>
      <c r="C61" s="420"/>
      <c r="D61" s="420"/>
      <c r="E61" s="420"/>
      <c r="F61" s="420"/>
      <c r="G61" s="420"/>
      <c r="H61" s="420"/>
      <c r="I61" s="420"/>
      <c r="J61" s="420">
        <v>13</v>
      </c>
      <c r="K61" s="420">
        <v>2</v>
      </c>
      <c r="L61" s="420">
        <v>10</v>
      </c>
      <c r="M61" s="420">
        <v>3</v>
      </c>
      <c r="N61" s="420">
        <v>4</v>
      </c>
      <c r="O61" s="420"/>
      <c r="P61" s="420"/>
      <c r="Q61" s="420"/>
      <c r="R61" s="420"/>
      <c r="S61" s="421"/>
    </row>
    <row r="62" spans="1:19" ht="15" customHeight="1" thickBot="1">
      <c r="A62" s="836" t="s">
        <v>192</v>
      </c>
      <c r="B62" s="1279">
        <f>SUM(B41:B61)</f>
        <v>307</v>
      </c>
      <c r="C62" s="1279">
        <f>SUM(C41:C61)</f>
        <v>92</v>
      </c>
      <c r="D62" s="1279">
        <f>SUM(D41:D61)</f>
        <v>1066</v>
      </c>
      <c r="E62" s="1279">
        <f>SUM(E41:E61)</f>
        <v>515</v>
      </c>
      <c r="F62" s="1279"/>
      <c r="G62" s="1279"/>
      <c r="H62" s="1279">
        <f aca="true" t="shared" si="3" ref="H62:Q62">SUM(H41:H61)</f>
        <v>21</v>
      </c>
      <c r="I62" s="1279">
        <f t="shared" si="3"/>
        <v>4</v>
      </c>
      <c r="J62" s="1279">
        <f t="shared" si="3"/>
        <v>192</v>
      </c>
      <c r="K62" s="1279">
        <f t="shared" si="3"/>
        <v>70</v>
      </c>
      <c r="L62" s="1279">
        <f t="shared" si="3"/>
        <v>255</v>
      </c>
      <c r="M62" s="1279">
        <f t="shared" si="3"/>
        <v>107</v>
      </c>
      <c r="N62" s="1279">
        <f t="shared" si="3"/>
        <v>42</v>
      </c>
      <c r="O62" s="1279">
        <f t="shared" si="3"/>
        <v>31</v>
      </c>
      <c r="P62" s="1279">
        <f t="shared" si="3"/>
        <v>20</v>
      </c>
      <c r="Q62" s="1279">
        <f t="shared" si="3"/>
        <v>2</v>
      </c>
      <c r="R62" s="1279"/>
      <c r="S62" s="1231"/>
    </row>
    <row r="63" spans="1:19" ht="15" customHeight="1" thickBot="1">
      <c r="A63" s="836" t="s">
        <v>315</v>
      </c>
      <c r="B63" s="1208"/>
      <c r="C63" s="1209"/>
      <c r="D63" s="1209"/>
      <c r="E63" s="1209"/>
      <c r="F63" s="1209"/>
      <c r="G63" s="1209"/>
      <c r="H63" s="1209"/>
      <c r="I63" s="1209"/>
      <c r="J63" s="1209"/>
      <c r="K63" s="1209"/>
      <c r="L63" s="1209"/>
      <c r="M63" s="1209"/>
      <c r="N63" s="1209"/>
      <c r="O63" s="1209"/>
      <c r="P63" s="1209"/>
      <c r="Q63" s="1209"/>
      <c r="R63" s="1209"/>
      <c r="S63" s="1280"/>
    </row>
    <row r="64" spans="1:19" ht="15" customHeight="1">
      <c r="A64" s="1170" t="s">
        <v>223</v>
      </c>
      <c r="B64" s="499">
        <v>26</v>
      </c>
      <c r="C64" s="416">
        <v>82</v>
      </c>
      <c r="D64" s="416">
        <v>87</v>
      </c>
      <c r="E64" s="416">
        <v>408</v>
      </c>
      <c r="F64" s="416"/>
      <c r="G64" s="416"/>
      <c r="H64" s="416">
        <v>4</v>
      </c>
      <c r="I64" s="416">
        <v>5</v>
      </c>
      <c r="J64" s="416">
        <v>34</v>
      </c>
      <c r="K64" s="416">
        <v>116</v>
      </c>
      <c r="L64" s="416">
        <v>22</v>
      </c>
      <c r="M64" s="416">
        <v>97</v>
      </c>
      <c r="N64" s="416">
        <v>2</v>
      </c>
      <c r="O64" s="416">
        <v>5</v>
      </c>
      <c r="P64" s="416">
        <v>7</v>
      </c>
      <c r="Q64" s="416">
        <v>34</v>
      </c>
      <c r="R64" s="416">
        <v>1</v>
      </c>
      <c r="S64" s="417">
        <v>1</v>
      </c>
    </row>
    <row r="65" spans="1:19" ht="15" customHeight="1">
      <c r="A65" s="1211" t="s">
        <v>54</v>
      </c>
      <c r="B65" s="502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>
        <v>14</v>
      </c>
      <c r="Q65" s="418">
        <v>29</v>
      </c>
      <c r="R65" s="418">
        <v>1</v>
      </c>
      <c r="S65" s="419"/>
    </row>
    <row r="66" spans="1:19" ht="15" customHeight="1">
      <c r="A66" s="1171" t="s">
        <v>225</v>
      </c>
      <c r="B66" s="502">
        <v>38</v>
      </c>
      <c r="C66" s="418">
        <v>21</v>
      </c>
      <c r="D66" s="418">
        <v>127</v>
      </c>
      <c r="E66" s="418">
        <v>100</v>
      </c>
      <c r="F66" s="418"/>
      <c r="G66" s="418"/>
      <c r="H66" s="418">
        <v>2</v>
      </c>
      <c r="I66" s="418">
        <v>3</v>
      </c>
      <c r="J66" s="418">
        <v>41</v>
      </c>
      <c r="K66" s="418">
        <v>15</v>
      </c>
      <c r="L66" s="418">
        <v>11</v>
      </c>
      <c r="M66" s="418">
        <v>7</v>
      </c>
      <c r="N66" s="418"/>
      <c r="O66" s="418">
        <v>1</v>
      </c>
      <c r="P66" s="418"/>
      <c r="Q66" s="418"/>
      <c r="R66" s="418"/>
      <c r="S66" s="419"/>
    </row>
    <row r="67" spans="1:19" ht="15" customHeight="1">
      <c r="A67" s="1171" t="s">
        <v>289</v>
      </c>
      <c r="B67" s="502">
        <v>14</v>
      </c>
      <c r="C67" s="418">
        <v>191</v>
      </c>
      <c r="D67" s="418">
        <v>116</v>
      </c>
      <c r="E67" s="418">
        <v>833</v>
      </c>
      <c r="F67" s="418"/>
      <c r="G67" s="418"/>
      <c r="H67" s="418">
        <v>7</v>
      </c>
      <c r="I67" s="418">
        <v>16</v>
      </c>
      <c r="J67" s="418">
        <v>49</v>
      </c>
      <c r="K67" s="418">
        <v>370</v>
      </c>
      <c r="L67" s="418">
        <v>24</v>
      </c>
      <c r="M67" s="418">
        <v>171</v>
      </c>
      <c r="N67" s="418">
        <v>5</v>
      </c>
      <c r="O67" s="418">
        <v>15</v>
      </c>
      <c r="P67" s="418"/>
      <c r="Q67" s="418"/>
      <c r="R67" s="418"/>
      <c r="S67" s="419"/>
    </row>
    <row r="68" spans="1:19" ht="15" customHeight="1">
      <c r="A68" s="1171" t="s">
        <v>228</v>
      </c>
      <c r="B68" s="502">
        <v>29</v>
      </c>
      <c r="C68" s="418">
        <v>51</v>
      </c>
      <c r="D68" s="418">
        <v>146</v>
      </c>
      <c r="E68" s="418">
        <v>250</v>
      </c>
      <c r="F68" s="418"/>
      <c r="G68" s="418"/>
      <c r="H68" s="418">
        <v>8</v>
      </c>
      <c r="I68" s="418">
        <v>5</v>
      </c>
      <c r="J68" s="418">
        <v>38</v>
      </c>
      <c r="K68" s="418">
        <v>27</v>
      </c>
      <c r="L68" s="418">
        <v>11</v>
      </c>
      <c r="M68" s="418">
        <v>16</v>
      </c>
      <c r="N68" s="418"/>
      <c r="O68" s="418"/>
      <c r="P68" s="418"/>
      <c r="Q68" s="418"/>
      <c r="R68" s="418"/>
      <c r="S68" s="419"/>
    </row>
    <row r="69" spans="1:19" ht="15" customHeight="1">
      <c r="A69" s="562" t="s">
        <v>55</v>
      </c>
      <c r="B69" s="502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>
        <v>34</v>
      </c>
      <c r="Q69" s="418">
        <v>108</v>
      </c>
      <c r="R69" s="418">
        <v>10</v>
      </c>
      <c r="S69" s="419">
        <v>11</v>
      </c>
    </row>
    <row r="70" spans="1:19" ht="15" customHeight="1">
      <c r="A70" s="1212" t="s">
        <v>226</v>
      </c>
      <c r="B70" s="502">
        <v>66</v>
      </c>
      <c r="C70" s="418">
        <v>23</v>
      </c>
      <c r="D70" s="418">
        <v>214</v>
      </c>
      <c r="E70" s="418">
        <v>97</v>
      </c>
      <c r="F70" s="418"/>
      <c r="G70" s="418"/>
      <c r="H70" s="418">
        <v>2</v>
      </c>
      <c r="I70" s="418"/>
      <c r="J70" s="418">
        <v>36</v>
      </c>
      <c r="K70" s="418">
        <v>10</v>
      </c>
      <c r="L70" s="418">
        <v>12</v>
      </c>
      <c r="M70" s="418">
        <v>4</v>
      </c>
      <c r="N70" s="418">
        <v>2</v>
      </c>
      <c r="O70" s="418"/>
      <c r="P70" s="418"/>
      <c r="Q70" s="418"/>
      <c r="R70" s="418"/>
      <c r="S70" s="419"/>
    </row>
    <row r="71" spans="1:19" ht="15" customHeight="1">
      <c r="A71" s="1159" t="s">
        <v>397</v>
      </c>
      <c r="B71" s="502">
        <v>21</v>
      </c>
      <c r="C71" s="418">
        <v>58</v>
      </c>
      <c r="D71" s="418">
        <v>92</v>
      </c>
      <c r="E71" s="418">
        <v>247</v>
      </c>
      <c r="F71" s="418"/>
      <c r="G71" s="418"/>
      <c r="H71" s="418">
        <v>2</v>
      </c>
      <c r="I71" s="418">
        <v>3</v>
      </c>
      <c r="J71" s="418">
        <v>40</v>
      </c>
      <c r="K71" s="418">
        <v>151</v>
      </c>
      <c r="L71" s="418">
        <v>7</v>
      </c>
      <c r="M71" s="418">
        <v>60</v>
      </c>
      <c r="N71" s="418"/>
      <c r="O71" s="418">
        <v>1</v>
      </c>
      <c r="P71" s="418"/>
      <c r="Q71" s="418"/>
      <c r="R71" s="418"/>
      <c r="S71" s="419"/>
    </row>
    <row r="72" spans="1:19" ht="15" customHeight="1">
      <c r="A72" s="1171" t="s">
        <v>222</v>
      </c>
      <c r="B72" s="502">
        <v>26</v>
      </c>
      <c r="C72" s="418">
        <v>197</v>
      </c>
      <c r="D72" s="418">
        <v>104</v>
      </c>
      <c r="E72" s="418">
        <v>775</v>
      </c>
      <c r="F72" s="418"/>
      <c r="G72" s="418"/>
      <c r="H72" s="418">
        <v>6</v>
      </c>
      <c r="I72" s="418">
        <v>13</v>
      </c>
      <c r="J72" s="418">
        <v>54</v>
      </c>
      <c r="K72" s="418">
        <v>237</v>
      </c>
      <c r="L72" s="418">
        <v>18</v>
      </c>
      <c r="M72" s="418">
        <v>88</v>
      </c>
      <c r="N72" s="418">
        <v>1</v>
      </c>
      <c r="O72" s="418">
        <v>1</v>
      </c>
      <c r="P72" s="418"/>
      <c r="Q72" s="418"/>
      <c r="R72" s="418"/>
      <c r="S72" s="419"/>
    </row>
    <row r="73" spans="1:19" ht="15" customHeight="1">
      <c r="A73" s="1171" t="s">
        <v>227</v>
      </c>
      <c r="B73" s="502">
        <v>28</v>
      </c>
      <c r="C73" s="418">
        <v>38</v>
      </c>
      <c r="D73" s="418">
        <v>93</v>
      </c>
      <c r="E73" s="418">
        <v>170</v>
      </c>
      <c r="F73" s="418"/>
      <c r="G73" s="418"/>
      <c r="H73" s="418">
        <v>2</v>
      </c>
      <c r="I73" s="418"/>
      <c r="J73" s="418">
        <v>28</v>
      </c>
      <c r="K73" s="418">
        <v>21</v>
      </c>
      <c r="L73" s="418">
        <v>15</v>
      </c>
      <c r="M73" s="418">
        <v>21</v>
      </c>
      <c r="N73" s="418"/>
      <c r="O73" s="418"/>
      <c r="P73" s="418"/>
      <c r="Q73" s="418"/>
      <c r="R73" s="418"/>
      <c r="S73" s="419"/>
    </row>
    <row r="74" spans="1:19" ht="15" customHeight="1">
      <c r="A74" s="1171" t="s">
        <v>224</v>
      </c>
      <c r="B74" s="502">
        <v>75</v>
      </c>
      <c r="C74" s="418">
        <v>42</v>
      </c>
      <c r="D74" s="418">
        <v>283</v>
      </c>
      <c r="E74" s="418">
        <v>202</v>
      </c>
      <c r="F74" s="418"/>
      <c r="G74" s="418"/>
      <c r="H74" s="418">
        <v>3</v>
      </c>
      <c r="I74" s="418">
        <v>3</v>
      </c>
      <c r="J74" s="418">
        <v>48</v>
      </c>
      <c r="K74" s="418">
        <v>29</v>
      </c>
      <c r="L74" s="418">
        <v>24</v>
      </c>
      <c r="M74" s="418">
        <v>9</v>
      </c>
      <c r="N74" s="418">
        <v>3</v>
      </c>
      <c r="O74" s="418">
        <v>1</v>
      </c>
      <c r="P74" s="418"/>
      <c r="Q74" s="418"/>
      <c r="R74" s="418"/>
      <c r="S74" s="419"/>
    </row>
    <row r="75" spans="1:19" ht="15" customHeight="1" thickBot="1">
      <c r="A75" s="1213" t="s">
        <v>232</v>
      </c>
      <c r="B75" s="502">
        <v>21</v>
      </c>
      <c r="C75" s="418">
        <v>60</v>
      </c>
      <c r="D75" s="418">
        <v>57</v>
      </c>
      <c r="E75" s="418">
        <v>196</v>
      </c>
      <c r="F75" s="418"/>
      <c r="G75" s="418"/>
      <c r="H75" s="1185"/>
      <c r="I75" s="1281"/>
      <c r="J75" s="418">
        <v>11</v>
      </c>
      <c r="K75" s="418">
        <v>22</v>
      </c>
      <c r="L75" s="418">
        <v>4</v>
      </c>
      <c r="M75" s="418">
        <v>16</v>
      </c>
      <c r="N75" s="418"/>
      <c r="O75" s="418">
        <v>3</v>
      </c>
      <c r="P75" s="418"/>
      <c r="Q75" s="418"/>
      <c r="R75" s="418"/>
      <c r="S75" s="419"/>
    </row>
    <row r="76" spans="1:19" ht="15" customHeight="1">
      <c r="A76" s="1170" t="s">
        <v>230</v>
      </c>
      <c r="B76" s="502">
        <v>21</v>
      </c>
      <c r="C76" s="418">
        <v>174</v>
      </c>
      <c r="D76" s="418">
        <v>89</v>
      </c>
      <c r="E76" s="418">
        <v>855</v>
      </c>
      <c r="F76" s="418"/>
      <c r="G76" s="418"/>
      <c r="H76" s="418"/>
      <c r="I76" s="418">
        <v>6</v>
      </c>
      <c r="J76" s="418">
        <v>39</v>
      </c>
      <c r="K76" s="418">
        <v>238</v>
      </c>
      <c r="L76" s="418">
        <v>16</v>
      </c>
      <c r="M76" s="418">
        <v>117</v>
      </c>
      <c r="N76" s="418"/>
      <c r="O76" s="418">
        <v>1</v>
      </c>
      <c r="P76" s="418"/>
      <c r="Q76" s="418"/>
      <c r="R76" s="418"/>
      <c r="S76" s="419"/>
    </row>
    <row r="77" spans="1:19" ht="15" customHeight="1">
      <c r="A77" s="1171" t="s">
        <v>231</v>
      </c>
      <c r="B77" s="502">
        <v>25</v>
      </c>
      <c r="C77" s="418">
        <v>52</v>
      </c>
      <c r="D77" s="418">
        <v>84</v>
      </c>
      <c r="E77" s="418">
        <v>244</v>
      </c>
      <c r="F77" s="418"/>
      <c r="G77" s="418"/>
      <c r="H77" s="418">
        <v>2</v>
      </c>
      <c r="I77" s="418">
        <v>1</v>
      </c>
      <c r="J77" s="418">
        <v>30</v>
      </c>
      <c r="K77" s="418">
        <v>48</v>
      </c>
      <c r="L77" s="418">
        <v>15</v>
      </c>
      <c r="M77" s="418">
        <v>19</v>
      </c>
      <c r="N77" s="418">
        <v>3</v>
      </c>
      <c r="O77" s="418">
        <v>2</v>
      </c>
      <c r="P77" s="418"/>
      <c r="Q77" s="418"/>
      <c r="R77" s="418"/>
      <c r="S77" s="419"/>
    </row>
    <row r="78" spans="1:19" ht="15" customHeight="1">
      <c r="A78" s="1215" t="s">
        <v>286</v>
      </c>
      <c r="B78" s="502"/>
      <c r="C78" s="418"/>
      <c r="D78" s="418"/>
      <c r="E78" s="418"/>
      <c r="F78" s="418"/>
      <c r="G78" s="418"/>
      <c r="H78" s="418"/>
      <c r="I78" s="418">
        <v>1</v>
      </c>
      <c r="J78" s="418">
        <v>4</v>
      </c>
      <c r="K78" s="418">
        <v>8</v>
      </c>
      <c r="L78" s="418">
        <v>7</v>
      </c>
      <c r="M78" s="418">
        <v>18</v>
      </c>
      <c r="N78" s="418">
        <v>1</v>
      </c>
      <c r="O78" s="418">
        <v>3</v>
      </c>
      <c r="P78" s="418"/>
      <c r="Q78" s="418"/>
      <c r="R78" s="418"/>
      <c r="S78" s="419"/>
    </row>
    <row r="79" spans="1:19" ht="15" customHeight="1" thickBot="1">
      <c r="A79" s="1213" t="s">
        <v>302</v>
      </c>
      <c r="B79" s="507">
        <v>5</v>
      </c>
      <c r="C79" s="420">
        <v>49</v>
      </c>
      <c r="D79" s="420">
        <v>20</v>
      </c>
      <c r="E79" s="420">
        <v>199</v>
      </c>
      <c r="F79" s="420"/>
      <c r="G79" s="420"/>
      <c r="H79" s="420"/>
      <c r="I79" s="420">
        <v>1</v>
      </c>
      <c r="J79" s="420">
        <v>8</v>
      </c>
      <c r="K79" s="420">
        <v>22</v>
      </c>
      <c r="L79" s="420">
        <v>8</v>
      </c>
      <c r="M79" s="420">
        <v>12</v>
      </c>
      <c r="N79" s="420"/>
      <c r="O79" s="420"/>
      <c r="P79" s="420"/>
      <c r="Q79" s="420"/>
      <c r="R79" s="420"/>
      <c r="S79" s="421"/>
    </row>
    <row r="80" spans="1:19" ht="15" customHeight="1" thickBot="1">
      <c r="A80" s="836" t="s">
        <v>192</v>
      </c>
      <c r="B80" s="1230">
        <f>SUM(B64:B79)</f>
        <v>395</v>
      </c>
      <c r="C80" s="1230">
        <f aca="true" t="shared" si="4" ref="C80:S80">SUM(C64:C79)</f>
        <v>1038</v>
      </c>
      <c r="D80" s="1230">
        <f t="shared" si="4"/>
        <v>1512</v>
      </c>
      <c r="E80" s="1230">
        <f t="shared" si="4"/>
        <v>4576</v>
      </c>
      <c r="F80" s="1230"/>
      <c r="G80" s="1230"/>
      <c r="H80" s="1230">
        <f t="shared" si="4"/>
        <v>38</v>
      </c>
      <c r="I80" s="1230">
        <f t="shared" si="4"/>
        <v>57</v>
      </c>
      <c r="J80" s="1230">
        <f t="shared" si="4"/>
        <v>460</v>
      </c>
      <c r="K80" s="1230">
        <f t="shared" si="4"/>
        <v>1314</v>
      </c>
      <c r="L80" s="1230">
        <f t="shared" si="4"/>
        <v>194</v>
      </c>
      <c r="M80" s="1230">
        <f t="shared" si="4"/>
        <v>655</v>
      </c>
      <c r="N80" s="1230">
        <f t="shared" si="4"/>
        <v>17</v>
      </c>
      <c r="O80" s="1230">
        <f t="shared" si="4"/>
        <v>33</v>
      </c>
      <c r="P80" s="1230">
        <f t="shared" si="4"/>
        <v>55</v>
      </c>
      <c r="Q80" s="1230">
        <f t="shared" si="4"/>
        <v>171</v>
      </c>
      <c r="R80" s="1230">
        <f t="shared" si="4"/>
        <v>12</v>
      </c>
      <c r="S80" s="1231">
        <f t="shared" si="4"/>
        <v>12</v>
      </c>
    </row>
    <row r="81" spans="1:19" ht="15" customHeight="1" thickBot="1">
      <c r="A81" s="1282" t="s">
        <v>157</v>
      </c>
      <c r="B81" s="513"/>
      <c r="C81" s="514"/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4"/>
      <c r="R81" s="514"/>
      <c r="S81" s="516"/>
    </row>
    <row r="82" spans="1:19" ht="15" customHeight="1">
      <c r="A82" s="1217" t="s">
        <v>615</v>
      </c>
      <c r="B82" s="499"/>
      <c r="C82" s="416"/>
      <c r="D82" s="416"/>
      <c r="E82" s="416"/>
      <c r="F82" s="416"/>
      <c r="G82" s="416">
        <v>2</v>
      </c>
      <c r="H82" s="416"/>
      <c r="I82" s="416"/>
      <c r="J82" s="416"/>
      <c r="K82" s="416"/>
      <c r="L82" s="416"/>
      <c r="M82" s="416"/>
      <c r="N82" s="416"/>
      <c r="O82" s="416"/>
      <c r="P82" s="1218"/>
      <c r="Q82" s="1218"/>
      <c r="R82" s="1218"/>
      <c r="S82" s="1191"/>
    </row>
    <row r="83" spans="1:19" ht="15" customHeight="1">
      <c r="A83" s="1220" t="s">
        <v>245</v>
      </c>
      <c r="B83" s="502"/>
      <c r="C83" s="418"/>
      <c r="D83" s="1000"/>
      <c r="E83" s="1000"/>
      <c r="F83" s="418">
        <v>7</v>
      </c>
      <c r="G83" s="418">
        <v>97</v>
      </c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760"/>
    </row>
    <row r="84" spans="1:19" ht="15" customHeight="1" thickBot="1">
      <c r="A84" s="1221" t="s">
        <v>322</v>
      </c>
      <c r="B84" s="507"/>
      <c r="C84" s="420"/>
      <c r="D84" s="420"/>
      <c r="E84" s="420"/>
      <c r="F84" s="420"/>
      <c r="G84" s="420">
        <v>5</v>
      </c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1196"/>
    </row>
    <row r="85" spans="1:19" ht="15" customHeight="1" thickBot="1">
      <c r="A85" s="850" t="s">
        <v>192</v>
      </c>
      <c r="B85" s="1231"/>
      <c r="C85" s="1231"/>
      <c r="D85" s="1231"/>
      <c r="E85" s="1231"/>
      <c r="F85" s="1231">
        <f>SUM(F82:F84)</f>
        <v>7</v>
      </c>
      <c r="G85" s="1231">
        <f>SUM(G82:G84)</f>
        <v>104</v>
      </c>
      <c r="H85" s="1231"/>
      <c r="I85" s="1231"/>
      <c r="J85" s="1231"/>
      <c r="K85" s="1231"/>
      <c r="L85" s="1231"/>
      <c r="M85" s="1231"/>
      <c r="N85" s="1231"/>
      <c r="O85" s="1231"/>
      <c r="P85" s="1231"/>
      <c r="Q85" s="1231"/>
      <c r="R85" s="1231"/>
      <c r="S85" s="1283"/>
    </row>
    <row r="86" spans="1:19" ht="15" customHeight="1" thickBot="1">
      <c r="A86" s="836" t="s">
        <v>150</v>
      </c>
      <c r="B86" s="1284"/>
      <c r="C86" s="1285"/>
      <c r="D86" s="1285"/>
      <c r="E86" s="1285"/>
      <c r="F86" s="1285"/>
      <c r="G86" s="1285"/>
      <c r="H86" s="1285"/>
      <c r="I86" s="1286"/>
      <c r="J86" s="553"/>
      <c r="K86" s="553"/>
      <c r="L86" s="553"/>
      <c r="M86" s="553"/>
      <c r="N86" s="553"/>
      <c r="O86" s="553"/>
      <c r="P86" s="553"/>
      <c r="Q86" s="553"/>
      <c r="R86" s="553"/>
      <c r="S86" s="1280"/>
    </row>
    <row r="87" spans="1:19" ht="15" customHeight="1">
      <c r="A87" s="1264" t="s">
        <v>296</v>
      </c>
      <c r="B87" s="499"/>
      <c r="C87" s="416"/>
      <c r="D87" s="416"/>
      <c r="E87" s="416"/>
      <c r="F87" s="416"/>
      <c r="G87" s="416"/>
      <c r="H87" s="416"/>
      <c r="I87" s="416"/>
      <c r="J87" s="416">
        <v>2</v>
      </c>
      <c r="K87" s="416">
        <v>2</v>
      </c>
      <c r="L87" s="416">
        <v>5</v>
      </c>
      <c r="M87" s="416">
        <v>5</v>
      </c>
      <c r="N87" s="416">
        <v>1</v>
      </c>
      <c r="O87" s="416"/>
      <c r="P87" s="416"/>
      <c r="Q87" s="416"/>
      <c r="R87" s="416"/>
      <c r="S87" s="417"/>
    </row>
    <row r="88" spans="1:19" ht="15" customHeight="1">
      <c r="A88" s="835" t="s">
        <v>294</v>
      </c>
      <c r="B88" s="502"/>
      <c r="C88" s="418"/>
      <c r="D88" s="418"/>
      <c r="E88" s="418"/>
      <c r="F88" s="418"/>
      <c r="G88" s="418"/>
      <c r="H88" s="418"/>
      <c r="I88" s="418"/>
      <c r="J88" s="418">
        <v>8</v>
      </c>
      <c r="K88" s="418">
        <v>1</v>
      </c>
      <c r="L88" s="418">
        <v>7</v>
      </c>
      <c r="M88" s="418">
        <v>10</v>
      </c>
      <c r="N88" s="418"/>
      <c r="O88" s="418"/>
      <c r="P88" s="418"/>
      <c r="Q88" s="418"/>
      <c r="R88" s="418"/>
      <c r="S88" s="419"/>
    </row>
    <row r="89" spans="1:19" ht="15" customHeight="1">
      <c r="A89" s="835" t="s">
        <v>535</v>
      </c>
      <c r="B89" s="502"/>
      <c r="C89" s="418"/>
      <c r="D89" s="418"/>
      <c r="E89" s="418"/>
      <c r="F89" s="418"/>
      <c r="G89" s="418"/>
      <c r="H89" s="418"/>
      <c r="I89" s="418"/>
      <c r="J89" s="418">
        <v>15</v>
      </c>
      <c r="K89" s="418">
        <v>11</v>
      </c>
      <c r="L89" s="418">
        <v>8</v>
      </c>
      <c r="M89" s="418">
        <v>5</v>
      </c>
      <c r="N89" s="418"/>
      <c r="O89" s="418"/>
      <c r="P89" s="418"/>
      <c r="Q89" s="418"/>
      <c r="R89" s="418"/>
      <c r="S89" s="419"/>
    </row>
    <row r="90" spans="1:19" ht="15" customHeight="1">
      <c r="A90" s="835" t="s">
        <v>295</v>
      </c>
      <c r="B90" s="502"/>
      <c r="C90" s="418"/>
      <c r="D90" s="418"/>
      <c r="E90" s="418"/>
      <c r="F90" s="418"/>
      <c r="G90" s="418"/>
      <c r="H90" s="418">
        <v>2</v>
      </c>
      <c r="I90" s="418"/>
      <c r="J90" s="418">
        <v>33</v>
      </c>
      <c r="K90" s="418">
        <v>15</v>
      </c>
      <c r="L90" s="418">
        <v>18</v>
      </c>
      <c r="M90" s="418">
        <v>23</v>
      </c>
      <c r="N90" s="418">
        <v>3</v>
      </c>
      <c r="O90" s="418">
        <v>1</v>
      </c>
      <c r="P90" s="418"/>
      <c r="Q90" s="418"/>
      <c r="R90" s="418"/>
      <c r="S90" s="419"/>
    </row>
    <row r="91" spans="1:19" ht="15" customHeight="1">
      <c r="A91" s="835" t="s">
        <v>598</v>
      </c>
      <c r="B91" s="502"/>
      <c r="C91" s="418"/>
      <c r="D91" s="418"/>
      <c r="E91" s="418"/>
      <c r="F91" s="418"/>
      <c r="G91" s="418"/>
      <c r="H91" s="418"/>
      <c r="I91" s="418"/>
      <c r="J91" s="418">
        <v>4</v>
      </c>
      <c r="K91" s="418">
        <v>6</v>
      </c>
      <c r="L91" s="418"/>
      <c r="M91" s="418"/>
      <c r="N91" s="418"/>
      <c r="O91" s="418"/>
      <c r="P91" s="418"/>
      <c r="Q91" s="418"/>
      <c r="R91" s="418"/>
      <c r="S91" s="419"/>
    </row>
    <row r="92" spans="1:19" ht="15" customHeight="1">
      <c r="A92" s="1212" t="s">
        <v>607</v>
      </c>
      <c r="B92" s="502"/>
      <c r="C92" s="418"/>
      <c r="D92" s="418"/>
      <c r="E92" s="418"/>
      <c r="F92" s="418"/>
      <c r="G92" s="418"/>
      <c r="H92" s="418"/>
      <c r="I92" s="418"/>
      <c r="J92" s="418">
        <v>6</v>
      </c>
      <c r="K92" s="418">
        <v>8</v>
      </c>
      <c r="L92" s="418"/>
      <c r="M92" s="418"/>
      <c r="N92" s="418"/>
      <c r="O92" s="418"/>
      <c r="P92" s="418"/>
      <c r="Q92" s="418"/>
      <c r="R92" s="418"/>
      <c r="S92" s="419"/>
    </row>
    <row r="93" spans="1:19" ht="15" customHeight="1">
      <c r="A93" s="1228" t="s">
        <v>172</v>
      </c>
      <c r="B93" s="502"/>
      <c r="C93" s="418"/>
      <c r="D93" s="418"/>
      <c r="E93" s="418"/>
      <c r="F93" s="418"/>
      <c r="G93" s="418"/>
      <c r="H93" s="418"/>
      <c r="I93" s="418"/>
      <c r="J93" s="418"/>
      <c r="K93" s="418">
        <v>3</v>
      </c>
      <c r="L93" s="418"/>
      <c r="M93" s="418"/>
      <c r="N93" s="418"/>
      <c r="O93" s="418"/>
      <c r="P93" s="418"/>
      <c r="Q93" s="418"/>
      <c r="R93" s="418"/>
      <c r="S93" s="419"/>
    </row>
    <row r="94" spans="1:19" s="38" customFormat="1" ht="15" customHeight="1">
      <c r="A94" s="1220" t="s">
        <v>128</v>
      </c>
      <c r="B94" s="502"/>
      <c r="C94" s="418"/>
      <c r="D94" s="418"/>
      <c r="E94" s="418"/>
      <c r="F94" s="418"/>
      <c r="G94" s="418"/>
      <c r="H94" s="418"/>
      <c r="I94" s="418"/>
      <c r="J94" s="418">
        <v>9</v>
      </c>
      <c r="K94" s="418">
        <v>29</v>
      </c>
      <c r="L94" s="418">
        <v>13</v>
      </c>
      <c r="M94" s="418">
        <v>26</v>
      </c>
      <c r="N94" s="418">
        <v>1</v>
      </c>
      <c r="O94" s="418">
        <v>2</v>
      </c>
      <c r="P94" s="418"/>
      <c r="Q94" s="418"/>
      <c r="R94" s="418"/>
      <c r="S94" s="419"/>
    </row>
    <row r="95" spans="1:19" ht="15" customHeight="1">
      <c r="A95" s="835" t="s">
        <v>602</v>
      </c>
      <c r="B95" s="502"/>
      <c r="C95" s="418"/>
      <c r="D95" s="418"/>
      <c r="E95" s="418"/>
      <c r="F95" s="418"/>
      <c r="G95" s="418"/>
      <c r="H95" s="418"/>
      <c r="I95" s="418"/>
      <c r="J95" s="418">
        <v>12</v>
      </c>
      <c r="K95" s="418">
        <v>25</v>
      </c>
      <c r="L95" s="418">
        <v>10</v>
      </c>
      <c r="M95" s="418">
        <v>24</v>
      </c>
      <c r="N95" s="418"/>
      <c r="O95" s="418">
        <v>1</v>
      </c>
      <c r="P95" s="418"/>
      <c r="Q95" s="418"/>
      <c r="R95" s="418"/>
      <c r="S95" s="419"/>
    </row>
    <row r="96" spans="1:19" ht="15" customHeight="1">
      <c r="A96" s="835" t="s">
        <v>533</v>
      </c>
      <c r="B96" s="502"/>
      <c r="C96" s="418"/>
      <c r="D96" s="418"/>
      <c r="E96" s="418"/>
      <c r="F96" s="418"/>
      <c r="G96" s="418"/>
      <c r="H96" s="418"/>
      <c r="I96" s="418"/>
      <c r="J96" s="418">
        <v>12</v>
      </c>
      <c r="K96" s="418">
        <v>4</v>
      </c>
      <c r="L96" s="418">
        <v>18</v>
      </c>
      <c r="M96" s="418">
        <v>9</v>
      </c>
      <c r="N96" s="418"/>
      <c r="O96" s="418"/>
      <c r="P96" s="418"/>
      <c r="Q96" s="418"/>
      <c r="R96" s="418"/>
      <c r="S96" s="419"/>
    </row>
    <row r="97" spans="1:19" ht="15" customHeight="1">
      <c r="A97" s="1220" t="s">
        <v>168</v>
      </c>
      <c r="B97" s="502"/>
      <c r="C97" s="418"/>
      <c r="D97" s="418"/>
      <c r="E97" s="418"/>
      <c r="F97" s="418"/>
      <c r="G97" s="418"/>
      <c r="H97" s="418">
        <v>1</v>
      </c>
      <c r="I97" s="418">
        <v>1</v>
      </c>
      <c r="J97" s="418">
        <v>8</v>
      </c>
      <c r="K97" s="418">
        <v>10</v>
      </c>
      <c r="L97" s="418">
        <v>2</v>
      </c>
      <c r="M97" s="418">
        <v>9</v>
      </c>
      <c r="N97" s="418"/>
      <c r="O97" s="418"/>
      <c r="P97" s="418"/>
      <c r="Q97" s="418"/>
      <c r="R97" s="418"/>
      <c r="S97" s="419"/>
    </row>
    <row r="98" spans="1:19" ht="15" customHeight="1" thickBot="1">
      <c r="A98" s="1287" t="s">
        <v>158</v>
      </c>
      <c r="B98" s="507"/>
      <c r="C98" s="420"/>
      <c r="D98" s="420"/>
      <c r="E98" s="420"/>
      <c r="F98" s="420"/>
      <c r="G98" s="420"/>
      <c r="H98" s="420"/>
      <c r="I98" s="420"/>
      <c r="J98" s="420">
        <v>3</v>
      </c>
      <c r="K98" s="420">
        <v>5</v>
      </c>
      <c r="L98" s="420">
        <v>2</v>
      </c>
      <c r="M98" s="420">
        <v>4</v>
      </c>
      <c r="N98" s="420"/>
      <c r="O98" s="420"/>
      <c r="P98" s="420"/>
      <c r="Q98" s="420"/>
      <c r="R98" s="420"/>
      <c r="S98" s="421"/>
    </row>
    <row r="99" spans="1:19" ht="15" customHeight="1" thickBot="1">
      <c r="A99" s="836" t="s">
        <v>192</v>
      </c>
      <c r="B99" s="1230"/>
      <c r="C99" s="1230"/>
      <c r="D99" s="1230"/>
      <c r="E99" s="1230"/>
      <c r="F99" s="1230"/>
      <c r="G99" s="1230"/>
      <c r="H99" s="1230">
        <f>SUM(H87:H98)</f>
        <v>3</v>
      </c>
      <c r="I99" s="1230">
        <f aca="true" t="shared" si="5" ref="I99:O99">SUM(I87:I98)</f>
        <v>1</v>
      </c>
      <c r="J99" s="1230">
        <f t="shared" si="5"/>
        <v>112</v>
      </c>
      <c r="K99" s="1230">
        <f t="shared" si="5"/>
        <v>119</v>
      </c>
      <c r="L99" s="1230">
        <f t="shared" si="5"/>
        <v>83</v>
      </c>
      <c r="M99" s="1230">
        <f t="shared" si="5"/>
        <v>115</v>
      </c>
      <c r="N99" s="1230">
        <f t="shared" si="5"/>
        <v>5</v>
      </c>
      <c r="O99" s="1230">
        <f t="shared" si="5"/>
        <v>4</v>
      </c>
      <c r="P99" s="1230"/>
      <c r="Q99" s="1230"/>
      <c r="R99" s="1231"/>
      <c r="S99" s="1231"/>
    </row>
    <row r="100" spans="1:19" ht="15" customHeight="1">
      <c r="A100" s="1197" t="s">
        <v>84</v>
      </c>
      <c r="B100" s="1197"/>
      <c r="C100" s="1197"/>
      <c r="D100" s="1197"/>
      <c r="E100" s="1197"/>
      <c r="F100" s="1197"/>
      <c r="G100" s="1232"/>
      <c r="H100" s="1232"/>
      <c r="I100" s="1232"/>
      <c r="J100" s="1232"/>
      <c r="K100" s="1232"/>
      <c r="L100" s="1232"/>
      <c r="M100" s="1232"/>
      <c r="N100" s="1232"/>
      <c r="O100" s="1232"/>
      <c r="P100" s="1232"/>
      <c r="Q100" s="1232"/>
      <c r="R100" s="1232"/>
      <c r="S100" s="489"/>
    </row>
    <row r="101" spans="1:19" ht="15" customHeight="1">
      <c r="A101" s="1197" t="s">
        <v>755</v>
      </c>
      <c r="B101" s="1197"/>
      <c r="C101" s="1197"/>
      <c r="D101" s="1197"/>
      <c r="E101" s="1197"/>
      <c r="F101" s="1197"/>
      <c r="G101" s="1232"/>
      <c r="H101" s="1232"/>
      <c r="I101" s="1232"/>
      <c r="J101" s="1232"/>
      <c r="K101" s="1232"/>
      <c r="L101" s="1232"/>
      <c r="M101" s="1232"/>
      <c r="N101" s="1232"/>
      <c r="O101" s="1232"/>
      <c r="P101" s="1232"/>
      <c r="Q101" s="1232"/>
      <c r="R101" s="1232"/>
      <c r="S101" s="489"/>
    </row>
    <row r="102" spans="1:19" ht="15" customHeight="1" thickBot="1">
      <c r="A102" s="1963" t="s">
        <v>784</v>
      </c>
      <c r="B102" s="1963"/>
      <c r="C102" s="1964"/>
      <c r="D102" s="1964"/>
      <c r="E102" s="1964"/>
      <c r="F102" s="1964"/>
      <c r="G102" s="1232"/>
      <c r="H102" s="1232"/>
      <c r="I102" s="1232"/>
      <c r="J102" s="1232"/>
      <c r="K102" s="1232"/>
      <c r="L102" s="1232"/>
      <c r="M102" s="1232"/>
      <c r="N102" s="1232"/>
      <c r="O102" s="1232"/>
      <c r="P102" s="1232"/>
      <c r="Q102" s="1232"/>
      <c r="R102" s="1232"/>
      <c r="S102" s="489"/>
    </row>
    <row r="103" spans="1:19" ht="15" customHeight="1" thickBot="1">
      <c r="A103" s="1282" t="s">
        <v>753</v>
      </c>
      <c r="B103" s="552"/>
      <c r="C103" s="553"/>
      <c r="D103" s="553"/>
      <c r="E103" s="553"/>
      <c r="F103" s="553"/>
      <c r="G103" s="553"/>
      <c r="H103" s="553"/>
      <c r="I103" s="553"/>
      <c r="J103" s="553"/>
      <c r="K103" s="553"/>
      <c r="L103" s="553"/>
      <c r="M103" s="553"/>
      <c r="N103" s="553"/>
      <c r="O103" s="553"/>
      <c r="P103" s="553"/>
      <c r="Q103" s="553"/>
      <c r="R103" s="593"/>
      <c r="S103" s="1216"/>
    </row>
    <row r="104" spans="1:19" ht="15" customHeight="1">
      <c r="A104" s="837" t="s">
        <v>151</v>
      </c>
      <c r="B104" s="499"/>
      <c r="C104" s="416"/>
      <c r="D104" s="416"/>
      <c r="E104" s="416"/>
      <c r="F104" s="416"/>
      <c r="G104" s="416"/>
      <c r="H104" s="416"/>
      <c r="I104" s="416"/>
      <c r="J104" s="416">
        <v>9</v>
      </c>
      <c r="K104" s="416">
        <v>1</v>
      </c>
      <c r="L104" s="416"/>
      <c r="M104" s="416"/>
      <c r="N104" s="416"/>
      <c r="O104" s="416"/>
      <c r="P104" s="416"/>
      <c r="Q104" s="416"/>
      <c r="R104" s="416"/>
      <c r="S104" s="417"/>
    </row>
    <row r="105" spans="1:19" ht="15" customHeight="1">
      <c r="A105" s="838" t="s">
        <v>300</v>
      </c>
      <c r="B105" s="502"/>
      <c r="C105" s="418"/>
      <c r="D105" s="418"/>
      <c r="E105" s="418"/>
      <c r="F105" s="418"/>
      <c r="G105" s="418"/>
      <c r="H105" s="418">
        <v>2</v>
      </c>
      <c r="I105" s="418"/>
      <c r="J105" s="418">
        <v>17</v>
      </c>
      <c r="K105" s="418">
        <v>15</v>
      </c>
      <c r="L105" s="418"/>
      <c r="M105" s="418"/>
      <c r="N105" s="418"/>
      <c r="O105" s="418"/>
      <c r="P105" s="418"/>
      <c r="Q105" s="418"/>
      <c r="R105" s="418"/>
      <c r="S105" s="419"/>
    </row>
    <row r="106" spans="1:19" ht="15" customHeight="1">
      <c r="A106" s="838" t="s">
        <v>293</v>
      </c>
      <c r="B106" s="502"/>
      <c r="C106" s="418"/>
      <c r="D106" s="418"/>
      <c r="E106" s="418"/>
      <c r="F106" s="418"/>
      <c r="G106" s="418"/>
      <c r="H106" s="418">
        <v>2</v>
      </c>
      <c r="I106" s="418">
        <v>1</v>
      </c>
      <c r="J106" s="418">
        <v>36</v>
      </c>
      <c r="K106" s="418">
        <v>9</v>
      </c>
      <c r="L106" s="418"/>
      <c r="M106" s="418"/>
      <c r="N106" s="418"/>
      <c r="O106" s="418"/>
      <c r="P106" s="418"/>
      <c r="Q106" s="418"/>
      <c r="R106" s="418"/>
      <c r="S106" s="419"/>
    </row>
    <row r="107" spans="1:19" ht="15" customHeight="1">
      <c r="A107" s="713" t="s">
        <v>56</v>
      </c>
      <c r="B107" s="502"/>
      <c r="C107" s="418"/>
      <c r="D107" s="418"/>
      <c r="E107" s="418"/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>
        <v>12</v>
      </c>
      <c r="Q107" s="418">
        <v>2</v>
      </c>
      <c r="R107" s="418">
        <v>1</v>
      </c>
      <c r="S107" s="419"/>
    </row>
    <row r="108" spans="1:19" ht="15" customHeight="1">
      <c r="A108" s="838" t="s">
        <v>179</v>
      </c>
      <c r="B108" s="502"/>
      <c r="C108" s="418"/>
      <c r="D108" s="418"/>
      <c r="E108" s="418"/>
      <c r="F108" s="418"/>
      <c r="G108" s="418"/>
      <c r="H108" s="418">
        <v>1</v>
      </c>
      <c r="I108" s="418">
        <v>4</v>
      </c>
      <c r="J108" s="418">
        <v>20</v>
      </c>
      <c r="K108" s="418">
        <v>31</v>
      </c>
      <c r="L108" s="418">
        <v>17</v>
      </c>
      <c r="M108" s="418">
        <v>24</v>
      </c>
      <c r="N108" s="418"/>
      <c r="O108" s="418"/>
      <c r="P108" s="418"/>
      <c r="Q108" s="418"/>
      <c r="R108" s="418"/>
      <c r="S108" s="419"/>
    </row>
    <row r="109" spans="1:19" ht="15" customHeight="1">
      <c r="A109" s="838" t="s">
        <v>619</v>
      </c>
      <c r="B109" s="502"/>
      <c r="C109" s="418"/>
      <c r="D109" s="418"/>
      <c r="E109" s="418"/>
      <c r="F109" s="418"/>
      <c r="G109" s="418"/>
      <c r="H109" s="418"/>
      <c r="I109" s="418"/>
      <c r="J109" s="418"/>
      <c r="K109" s="418"/>
      <c r="L109" s="418">
        <v>12</v>
      </c>
      <c r="M109" s="418">
        <v>4</v>
      </c>
      <c r="N109" s="418"/>
      <c r="O109" s="418"/>
      <c r="P109" s="418"/>
      <c r="Q109" s="418"/>
      <c r="R109" s="418"/>
      <c r="S109" s="419"/>
    </row>
    <row r="110" spans="1:19" ht="15" customHeight="1">
      <c r="A110" s="838" t="s">
        <v>291</v>
      </c>
      <c r="B110" s="502"/>
      <c r="C110" s="418"/>
      <c r="D110" s="418"/>
      <c r="E110" s="418"/>
      <c r="F110" s="418"/>
      <c r="G110" s="418"/>
      <c r="H110" s="418">
        <v>1</v>
      </c>
      <c r="I110" s="418"/>
      <c r="J110" s="418">
        <v>23</v>
      </c>
      <c r="K110" s="418">
        <v>1</v>
      </c>
      <c r="L110" s="418"/>
      <c r="M110" s="418"/>
      <c r="N110" s="418"/>
      <c r="O110" s="418"/>
      <c r="P110" s="418"/>
      <c r="Q110" s="418"/>
      <c r="R110" s="418"/>
      <c r="S110" s="419"/>
    </row>
    <row r="111" spans="1:19" ht="15" customHeight="1">
      <c r="A111" s="838" t="s">
        <v>660</v>
      </c>
      <c r="B111" s="502"/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9"/>
    </row>
    <row r="112" spans="1:19" ht="16.5" customHeight="1">
      <c r="A112" s="1244" t="s">
        <v>57</v>
      </c>
      <c r="B112" s="502"/>
      <c r="C112" s="418"/>
      <c r="D112" s="418"/>
      <c r="E112" s="418"/>
      <c r="F112" s="418"/>
      <c r="G112" s="418"/>
      <c r="H112" s="418"/>
      <c r="I112" s="418"/>
      <c r="J112" s="418">
        <v>24</v>
      </c>
      <c r="K112" s="418">
        <v>19</v>
      </c>
      <c r="L112" s="418"/>
      <c r="M112" s="418"/>
      <c r="N112" s="418"/>
      <c r="O112" s="418"/>
      <c r="P112" s="418"/>
      <c r="Q112" s="418"/>
      <c r="R112" s="418"/>
      <c r="S112" s="419"/>
    </row>
    <row r="113" spans="1:19" ht="15" customHeight="1">
      <c r="A113" s="838" t="s">
        <v>527</v>
      </c>
      <c r="B113" s="502"/>
      <c r="C113" s="418"/>
      <c r="D113" s="418"/>
      <c r="E113" s="418"/>
      <c r="F113" s="418"/>
      <c r="G113" s="418"/>
      <c r="H113" s="418">
        <v>3</v>
      </c>
      <c r="I113" s="418"/>
      <c r="J113" s="418">
        <v>19</v>
      </c>
      <c r="K113" s="418">
        <v>17</v>
      </c>
      <c r="L113" s="418">
        <v>10</v>
      </c>
      <c r="M113" s="418">
        <v>7</v>
      </c>
      <c r="N113" s="418"/>
      <c r="O113" s="418"/>
      <c r="P113" s="418"/>
      <c r="Q113" s="418"/>
      <c r="R113" s="418"/>
      <c r="S113" s="419"/>
    </row>
    <row r="114" spans="1:19" ht="15" customHeight="1">
      <c r="A114" s="835" t="s">
        <v>323</v>
      </c>
      <c r="B114" s="502"/>
      <c r="C114" s="418"/>
      <c r="D114" s="418"/>
      <c r="E114" s="418"/>
      <c r="F114" s="418"/>
      <c r="G114" s="418"/>
      <c r="H114" s="418">
        <v>1</v>
      </c>
      <c r="I114" s="418"/>
      <c r="J114" s="418">
        <v>6</v>
      </c>
      <c r="K114" s="418">
        <v>2</v>
      </c>
      <c r="L114" s="418"/>
      <c r="M114" s="418"/>
      <c r="N114" s="418"/>
      <c r="O114" s="418"/>
      <c r="P114" s="418"/>
      <c r="Q114" s="418"/>
      <c r="R114" s="418"/>
      <c r="S114" s="419"/>
    </row>
    <row r="115" spans="1:19" ht="15" customHeight="1">
      <c r="A115" s="838" t="s">
        <v>424</v>
      </c>
      <c r="B115" s="502"/>
      <c r="C115" s="418"/>
      <c r="D115" s="418"/>
      <c r="E115" s="418"/>
      <c r="F115" s="418"/>
      <c r="G115" s="418"/>
      <c r="H115" s="418"/>
      <c r="I115" s="418"/>
      <c r="J115" s="418">
        <v>30</v>
      </c>
      <c r="K115" s="418">
        <v>13</v>
      </c>
      <c r="L115" s="418"/>
      <c r="M115" s="418"/>
      <c r="N115" s="418"/>
      <c r="O115" s="418"/>
      <c r="P115" s="418">
        <v>6</v>
      </c>
      <c r="Q115" s="418">
        <v>3</v>
      </c>
      <c r="R115" s="418"/>
      <c r="S115" s="419"/>
    </row>
    <row r="116" spans="1:19" s="38" customFormat="1" ht="15" customHeight="1">
      <c r="A116" s="838" t="s">
        <v>431</v>
      </c>
      <c r="B116" s="502"/>
      <c r="C116" s="418"/>
      <c r="D116" s="418"/>
      <c r="E116" s="418"/>
      <c r="F116" s="418"/>
      <c r="G116" s="418"/>
      <c r="H116" s="418">
        <v>1</v>
      </c>
      <c r="I116" s="418"/>
      <c r="J116" s="418">
        <v>35</v>
      </c>
      <c r="K116" s="418">
        <v>10</v>
      </c>
      <c r="L116" s="418"/>
      <c r="M116" s="418"/>
      <c r="N116" s="418"/>
      <c r="O116" s="418"/>
      <c r="P116" s="418"/>
      <c r="Q116" s="418"/>
      <c r="R116" s="418"/>
      <c r="S116" s="419"/>
    </row>
    <row r="117" spans="1:19" ht="15" customHeight="1">
      <c r="A117" s="838" t="s">
        <v>736</v>
      </c>
      <c r="B117" s="502"/>
      <c r="C117" s="418"/>
      <c r="D117" s="418"/>
      <c r="E117" s="418"/>
      <c r="F117" s="418"/>
      <c r="G117" s="418"/>
      <c r="H117" s="418">
        <v>1</v>
      </c>
      <c r="I117" s="418"/>
      <c r="J117" s="418">
        <v>29</v>
      </c>
      <c r="K117" s="418">
        <v>16</v>
      </c>
      <c r="L117" s="418"/>
      <c r="M117" s="418"/>
      <c r="N117" s="418"/>
      <c r="O117" s="418"/>
      <c r="P117" s="418"/>
      <c r="Q117" s="418"/>
      <c r="R117" s="418"/>
      <c r="S117" s="419"/>
    </row>
    <row r="118" spans="1:19" ht="15" customHeight="1" thickBot="1">
      <c r="A118" s="858" t="s">
        <v>292</v>
      </c>
      <c r="B118" s="507"/>
      <c r="C118" s="420"/>
      <c r="D118" s="420"/>
      <c r="E118" s="420"/>
      <c r="F118" s="420"/>
      <c r="G118" s="420"/>
      <c r="H118" s="420">
        <v>1</v>
      </c>
      <c r="I118" s="420">
        <v>1</v>
      </c>
      <c r="J118" s="420">
        <v>2</v>
      </c>
      <c r="K118" s="420">
        <v>2</v>
      </c>
      <c r="L118" s="420">
        <v>14</v>
      </c>
      <c r="M118" s="420">
        <v>6</v>
      </c>
      <c r="N118" s="420"/>
      <c r="O118" s="420"/>
      <c r="P118" s="420"/>
      <c r="Q118" s="420"/>
      <c r="R118" s="420"/>
      <c r="S118" s="421"/>
    </row>
    <row r="119" spans="1:19" ht="15" customHeight="1" thickBot="1">
      <c r="A119" s="836" t="s">
        <v>192</v>
      </c>
      <c r="B119" s="1231"/>
      <c r="C119" s="1231"/>
      <c r="D119" s="1231"/>
      <c r="E119" s="1231"/>
      <c r="F119" s="1231"/>
      <c r="G119" s="1231"/>
      <c r="H119" s="1231">
        <f>SUM(H104:H118)</f>
        <v>13</v>
      </c>
      <c r="I119" s="1231">
        <f aca="true" t="shared" si="6" ref="I119:R119">SUM(I104:I118)</f>
        <v>6</v>
      </c>
      <c r="J119" s="1231">
        <f t="shared" si="6"/>
        <v>250</v>
      </c>
      <c r="K119" s="1231">
        <f t="shared" si="6"/>
        <v>136</v>
      </c>
      <c r="L119" s="1231">
        <f t="shared" si="6"/>
        <v>53</v>
      </c>
      <c r="M119" s="1231">
        <f t="shared" si="6"/>
        <v>41</v>
      </c>
      <c r="N119" s="1231"/>
      <c r="O119" s="1231"/>
      <c r="P119" s="1231">
        <f t="shared" si="6"/>
        <v>18</v>
      </c>
      <c r="Q119" s="1231">
        <f t="shared" si="6"/>
        <v>5</v>
      </c>
      <c r="R119" s="1231">
        <f t="shared" si="6"/>
        <v>1</v>
      </c>
      <c r="S119" s="1231"/>
    </row>
    <row r="120" spans="1:19" ht="15" customHeight="1" thickBot="1">
      <c r="A120" s="509" t="s">
        <v>307</v>
      </c>
      <c r="B120" s="1288"/>
      <c r="C120" s="1289"/>
      <c r="D120" s="1289"/>
      <c r="E120" s="1289"/>
      <c r="F120" s="1289"/>
      <c r="G120" s="1289"/>
      <c r="H120" s="1289"/>
      <c r="I120" s="1289"/>
      <c r="J120" s="1289"/>
      <c r="K120" s="1289"/>
      <c r="L120" s="1289">
        <v>1</v>
      </c>
      <c r="M120" s="1289"/>
      <c r="N120" s="1289"/>
      <c r="O120" s="1289"/>
      <c r="P120" s="1289"/>
      <c r="Q120" s="1289"/>
      <c r="R120" s="1289"/>
      <c r="S120" s="1290"/>
    </row>
    <row r="121" spans="1:19" ht="16.5" customHeight="1">
      <c r="A121" s="837" t="s">
        <v>59</v>
      </c>
      <c r="B121" s="499"/>
      <c r="C121" s="416"/>
      <c r="D121" s="416"/>
      <c r="E121" s="416"/>
      <c r="F121" s="416"/>
      <c r="G121" s="416"/>
      <c r="H121" s="416"/>
      <c r="I121" s="416"/>
      <c r="J121" s="416">
        <v>3</v>
      </c>
      <c r="K121" s="416"/>
      <c r="L121" s="416">
        <v>2</v>
      </c>
      <c r="M121" s="416">
        <v>3</v>
      </c>
      <c r="N121" s="416"/>
      <c r="O121" s="416"/>
      <c r="P121" s="416"/>
      <c r="Q121" s="416"/>
      <c r="R121" s="416"/>
      <c r="S121" s="417"/>
    </row>
    <row r="122" spans="1:19" ht="15" customHeight="1">
      <c r="A122" s="838" t="s">
        <v>58</v>
      </c>
      <c r="B122" s="502"/>
      <c r="C122" s="418"/>
      <c r="D122" s="418"/>
      <c r="E122" s="418"/>
      <c r="F122" s="418"/>
      <c r="G122" s="418"/>
      <c r="H122" s="418"/>
      <c r="I122" s="418"/>
      <c r="J122" s="418">
        <v>1</v>
      </c>
      <c r="K122" s="418">
        <v>3</v>
      </c>
      <c r="L122" s="418">
        <v>1</v>
      </c>
      <c r="M122" s="418">
        <v>5</v>
      </c>
      <c r="N122" s="418"/>
      <c r="O122" s="418"/>
      <c r="P122" s="418"/>
      <c r="Q122" s="418"/>
      <c r="R122" s="418"/>
      <c r="S122" s="419"/>
    </row>
    <row r="123" spans="1:19" ht="16.5" customHeight="1" thickBot="1">
      <c r="A123" s="858" t="s">
        <v>61</v>
      </c>
      <c r="B123" s="507"/>
      <c r="C123" s="420"/>
      <c r="D123" s="420"/>
      <c r="E123" s="420"/>
      <c r="F123" s="420"/>
      <c r="G123" s="420"/>
      <c r="H123" s="420"/>
      <c r="I123" s="420"/>
      <c r="J123" s="420"/>
      <c r="K123" s="420">
        <v>1</v>
      </c>
      <c r="L123" s="420"/>
      <c r="M123" s="420"/>
      <c r="N123" s="420"/>
      <c r="O123" s="420"/>
      <c r="P123" s="420"/>
      <c r="Q123" s="420"/>
      <c r="R123" s="420"/>
      <c r="S123" s="421"/>
    </row>
    <row r="124" spans="1:19" ht="15" customHeight="1" thickBot="1">
      <c r="A124" s="836" t="s">
        <v>192</v>
      </c>
      <c r="B124" s="1230"/>
      <c r="C124" s="1230"/>
      <c r="D124" s="1230"/>
      <c r="E124" s="1230"/>
      <c r="F124" s="1230"/>
      <c r="G124" s="1230"/>
      <c r="H124" s="1230"/>
      <c r="I124" s="1230"/>
      <c r="J124" s="1230">
        <f>SUM(J120:J123)</f>
        <v>4</v>
      </c>
      <c r="K124" s="1230">
        <f>SUM(K120:K123)</f>
        <v>4</v>
      </c>
      <c r="L124" s="1230">
        <f>SUM(L120:L123)</f>
        <v>4</v>
      </c>
      <c r="M124" s="1230">
        <f>SUM(M120:M123)</f>
        <v>8</v>
      </c>
      <c r="N124" s="1230"/>
      <c r="O124" s="1230"/>
      <c r="P124" s="1230"/>
      <c r="Q124" s="1230"/>
      <c r="R124" s="1230"/>
      <c r="S124" s="1231"/>
    </row>
    <row r="125" spans="1:19" ht="15" customHeight="1" thickBot="1">
      <c r="A125" s="836" t="s">
        <v>306</v>
      </c>
      <c r="B125" s="519"/>
      <c r="C125" s="1291"/>
      <c r="D125" s="1291"/>
      <c r="E125" s="1291"/>
      <c r="F125" s="1291"/>
      <c r="G125" s="1291"/>
      <c r="H125" s="1291"/>
      <c r="I125" s="1291"/>
      <c r="J125" s="1291"/>
      <c r="K125" s="1291"/>
      <c r="L125" s="1291"/>
      <c r="M125" s="1291"/>
      <c r="N125" s="1291"/>
      <c r="O125" s="1291"/>
      <c r="P125" s="1291"/>
      <c r="Q125" s="1291"/>
      <c r="R125" s="1291"/>
      <c r="S125" s="1292"/>
    </row>
    <row r="126" spans="1:19" ht="15" customHeight="1">
      <c r="A126" s="837" t="s">
        <v>298</v>
      </c>
      <c r="B126" s="499"/>
      <c r="C126" s="416"/>
      <c r="D126" s="416"/>
      <c r="E126" s="416"/>
      <c r="F126" s="416"/>
      <c r="G126" s="416"/>
      <c r="H126" s="416">
        <v>3</v>
      </c>
      <c r="I126" s="416">
        <v>5</v>
      </c>
      <c r="J126" s="416">
        <v>52</v>
      </c>
      <c r="K126" s="416">
        <v>90</v>
      </c>
      <c r="L126" s="416">
        <v>27</v>
      </c>
      <c r="M126" s="416">
        <v>68</v>
      </c>
      <c r="N126" s="416"/>
      <c r="O126" s="416"/>
      <c r="P126" s="416"/>
      <c r="Q126" s="416"/>
      <c r="R126" s="416"/>
      <c r="S126" s="417"/>
    </row>
    <row r="127" spans="1:19" ht="16.5" customHeight="1">
      <c r="A127" s="505" t="s">
        <v>62</v>
      </c>
      <c r="B127" s="502"/>
      <c r="C127" s="418"/>
      <c r="D127" s="418"/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>
        <v>17</v>
      </c>
      <c r="R127" s="418">
        <v>1</v>
      </c>
      <c r="S127" s="419"/>
    </row>
    <row r="128" spans="1:19" ht="15" customHeight="1">
      <c r="A128" s="505" t="s">
        <v>63</v>
      </c>
      <c r="B128" s="502"/>
      <c r="C128" s="418"/>
      <c r="D128" s="418"/>
      <c r="E128" s="418"/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>
        <v>15</v>
      </c>
      <c r="Q128" s="418">
        <v>51</v>
      </c>
      <c r="R128" s="418"/>
      <c r="S128" s="419">
        <v>5</v>
      </c>
    </row>
    <row r="129" spans="1:19" ht="15" customHeight="1">
      <c r="A129" s="838" t="s">
        <v>299</v>
      </c>
      <c r="B129" s="502"/>
      <c r="C129" s="418"/>
      <c r="D129" s="418"/>
      <c r="E129" s="418"/>
      <c r="F129" s="418"/>
      <c r="G129" s="418"/>
      <c r="H129" s="418">
        <v>5</v>
      </c>
      <c r="I129" s="418">
        <v>2</v>
      </c>
      <c r="J129" s="418">
        <v>24</v>
      </c>
      <c r="K129" s="418">
        <v>23</v>
      </c>
      <c r="L129" s="418">
        <v>20</v>
      </c>
      <c r="M129" s="418">
        <v>19</v>
      </c>
      <c r="N129" s="418"/>
      <c r="O129" s="418"/>
      <c r="P129" s="418"/>
      <c r="Q129" s="418"/>
      <c r="R129" s="418"/>
      <c r="S129" s="419"/>
    </row>
    <row r="130" spans="1:19" ht="15" customHeight="1">
      <c r="A130" s="838" t="s">
        <v>752</v>
      </c>
      <c r="B130" s="502"/>
      <c r="C130" s="418"/>
      <c r="D130" s="418"/>
      <c r="E130" s="418"/>
      <c r="F130" s="418"/>
      <c r="G130" s="418"/>
      <c r="H130" s="418"/>
      <c r="I130" s="418">
        <v>1</v>
      </c>
      <c r="J130" s="418">
        <v>7</v>
      </c>
      <c r="K130" s="418">
        <v>12</v>
      </c>
      <c r="L130" s="418"/>
      <c r="M130" s="418"/>
      <c r="N130" s="418"/>
      <c r="O130" s="418"/>
      <c r="P130" s="418"/>
      <c r="Q130" s="418"/>
      <c r="R130" s="418"/>
      <c r="S130" s="419"/>
    </row>
    <row r="131" spans="1:19" ht="15" customHeight="1">
      <c r="A131" s="838" t="s">
        <v>591</v>
      </c>
      <c r="B131" s="502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9"/>
    </row>
    <row r="132" spans="1:19" ht="15" customHeight="1">
      <c r="A132" s="505" t="s">
        <v>64</v>
      </c>
      <c r="B132" s="502"/>
      <c r="C132" s="418"/>
      <c r="D132" s="418"/>
      <c r="E132" s="418"/>
      <c r="F132" s="418"/>
      <c r="G132" s="418"/>
      <c r="H132" s="418">
        <v>1</v>
      </c>
      <c r="I132" s="418">
        <v>1</v>
      </c>
      <c r="J132" s="418">
        <v>6</v>
      </c>
      <c r="K132" s="418">
        <v>18</v>
      </c>
      <c r="L132" s="418"/>
      <c r="M132" s="418"/>
      <c r="N132" s="418"/>
      <c r="O132" s="418"/>
      <c r="P132" s="418"/>
      <c r="Q132" s="418"/>
      <c r="R132" s="418"/>
      <c r="S132" s="419"/>
    </row>
    <row r="133" spans="1:19" ht="15" customHeight="1">
      <c r="A133" s="838" t="s">
        <v>659</v>
      </c>
      <c r="B133" s="502"/>
      <c r="C133" s="418"/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9"/>
    </row>
    <row r="134" spans="1:19" ht="15" customHeight="1">
      <c r="A134" s="505" t="s">
        <v>961</v>
      </c>
      <c r="B134" s="502"/>
      <c r="C134" s="418"/>
      <c r="D134" s="418"/>
      <c r="E134" s="418"/>
      <c r="F134" s="418"/>
      <c r="G134" s="418"/>
      <c r="H134" s="418"/>
      <c r="I134" s="418">
        <v>1</v>
      </c>
      <c r="J134" s="418">
        <v>12</v>
      </c>
      <c r="K134" s="418">
        <v>15</v>
      </c>
      <c r="L134" s="418">
        <v>18</v>
      </c>
      <c r="M134" s="418">
        <v>34</v>
      </c>
      <c r="N134" s="418"/>
      <c r="O134" s="418"/>
      <c r="P134" s="418"/>
      <c r="Q134" s="418"/>
      <c r="R134" s="418"/>
      <c r="S134" s="419"/>
    </row>
    <row r="135" spans="1:19" ht="18" customHeight="1" thickBot="1">
      <c r="A135" s="506" t="s">
        <v>65</v>
      </c>
      <c r="B135" s="507"/>
      <c r="C135" s="420"/>
      <c r="D135" s="420"/>
      <c r="E135" s="420"/>
      <c r="F135" s="420"/>
      <c r="G135" s="420"/>
      <c r="H135" s="420"/>
      <c r="I135" s="420"/>
      <c r="J135" s="420"/>
      <c r="K135" s="420"/>
      <c r="L135" s="420"/>
      <c r="M135" s="420"/>
      <c r="N135" s="420"/>
      <c r="O135" s="420"/>
      <c r="P135" s="420"/>
      <c r="Q135" s="420"/>
      <c r="R135" s="420">
        <v>1</v>
      </c>
      <c r="S135" s="421"/>
    </row>
    <row r="136" spans="1:19" ht="15" customHeight="1" thickBot="1">
      <c r="A136" s="836" t="s">
        <v>192</v>
      </c>
      <c r="B136" s="1279"/>
      <c r="C136" s="1279"/>
      <c r="D136" s="1279"/>
      <c r="E136" s="1279"/>
      <c r="F136" s="1279"/>
      <c r="G136" s="1279"/>
      <c r="H136" s="1279">
        <f>SUM(H126:H135)</f>
        <v>9</v>
      </c>
      <c r="I136" s="1279">
        <f aca="true" t="shared" si="7" ref="I136:S136">SUM(I126:I135)</f>
        <v>10</v>
      </c>
      <c r="J136" s="1279">
        <f t="shared" si="7"/>
        <v>101</v>
      </c>
      <c r="K136" s="1279">
        <f t="shared" si="7"/>
        <v>158</v>
      </c>
      <c r="L136" s="1279">
        <f t="shared" si="7"/>
        <v>65</v>
      </c>
      <c r="M136" s="1279">
        <f t="shared" si="7"/>
        <v>121</v>
      </c>
      <c r="N136" s="1279"/>
      <c r="O136" s="1279"/>
      <c r="P136" s="1279">
        <f t="shared" si="7"/>
        <v>15</v>
      </c>
      <c r="Q136" s="1279">
        <f t="shared" si="7"/>
        <v>68</v>
      </c>
      <c r="R136" s="1279">
        <f t="shared" si="7"/>
        <v>2</v>
      </c>
      <c r="S136" s="1231">
        <f t="shared" si="7"/>
        <v>5</v>
      </c>
    </row>
    <row r="137" spans="1:19" ht="15" customHeight="1" thickBot="1">
      <c r="A137" s="836" t="s">
        <v>415</v>
      </c>
      <c r="B137" s="1233"/>
      <c r="C137" s="856"/>
      <c r="D137" s="856"/>
      <c r="E137" s="856"/>
      <c r="F137" s="856"/>
      <c r="G137" s="856"/>
      <c r="H137" s="856">
        <v>8</v>
      </c>
      <c r="I137" s="856">
        <v>6</v>
      </c>
      <c r="J137" s="856"/>
      <c r="K137" s="856"/>
      <c r="L137" s="856"/>
      <c r="M137" s="856"/>
      <c r="N137" s="856"/>
      <c r="O137" s="856"/>
      <c r="P137" s="856"/>
      <c r="Q137" s="856"/>
      <c r="R137" s="856"/>
      <c r="S137" s="1293"/>
    </row>
    <row r="138" spans="1:19" ht="15" customHeight="1">
      <c r="A138" s="837" t="s">
        <v>412</v>
      </c>
      <c r="B138" s="499"/>
      <c r="C138" s="462"/>
      <c r="D138" s="416"/>
      <c r="E138" s="416"/>
      <c r="F138" s="416"/>
      <c r="G138" s="416"/>
      <c r="H138" s="416"/>
      <c r="I138" s="416"/>
      <c r="J138" s="416">
        <v>6</v>
      </c>
      <c r="K138" s="416">
        <v>2</v>
      </c>
      <c r="L138" s="416">
        <v>7</v>
      </c>
      <c r="M138" s="416">
        <v>3</v>
      </c>
      <c r="N138" s="416"/>
      <c r="O138" s="416">
        <v>1</v>
      </c>
      <c r="P138" s="416"/>
      <c r="Q138" s="795"/>
      <c r="R138" s="416"/>
      <c r="S138" s="1191"/>
    </row>
    <row r="139" spans="1:19" ht="15" customHeight="1">
      <c r="A139" s="838" t="s">
        <v>413</v>
      </c>
      <c r="B139" s="502"/>
      <c r="C139" s="458"/>
      <c r="D139" s="418"/>
      <c r="E139" s="418"/>
      <c r="F139" s="418"/>
      <c r="G139" s="418"/>
      <c r="H139" s="418"/>
      <c r="I139" s="418"/>
      <c r="J139" s="418">
        <v>32</v>
      </c>
      <c r="K139" s="418">
        <v>14</v>
      </c>
      <c r="L139" s="418">
        <v>8</v>
      </c>
      <c r="M139" s="418">
        <v>13</v>
      </c>
      <c r="N139" s="418"/>
      <c r="O139" s="418"/>
      <c r="P139" s="418"/>
      <c r="Q139" s="576"/>
      <c r="R139" s="418"/>
      <c r="S139" s="760"/>
    </row>
    <row r="140" spans="1:19" ht="15" customHeight="1">
      <c r="A140" s="505" t="s">
        <v>66</v>
      </c>
      <c r="B140" s="502"/>
      <c r="C140" s="458"/>
      <c r="D140" s="418"/>
      <c r="E140" s="418"/>
      <c r="F140" s="418"/>
      <c r="G140" s="418"/>
      <c r="H140" s="418">
        <v>1</v>
      </c>
      <c r="I140" s="418"/>
      <c r="J140" s="418">
        <v>9</v>
      </c>
      <c r="K140" s="418">
        <v>7</v>
      </c>
      <c r="L140" s="418"/>
      <c r="M140" s="418"/>
      <c r="N140" s="418"/>
      <c r="O140" s="418"/>
      <c r="P140" s="418"/>
      <c r="Q140" s="576"/>
      <c r="R140" s="418"/>
      <c r="S140" s="760"/>
    </row>
    <row r="141" spans="1:19" ht="15" customHeight="1" thickBot="1">
      <c r="A141" s="858" t="s">
        <v>411</v>
      </c>
      <c r="B141" s="507"/>
      <c r="C141" s="848"/>
      <c r="D141" s="420"/>
      <c r="E141" s="420"/>
      <c r="F141" s="420"/>
      <c r="G141" s="420"/>
      <c r="H141" s="420"/>
      <c r="I141" s="420"/>
      <c r="J141" s="420">
        <v>11</v>
      </c>
      <c r="K141" s="420">
        <v>13</v>
      </c>
      <c r="L141" s="420">
        <v>11</v>
      </c>
      <c r="M141" s="420">
        <v>30</v>
      </c>
      <c r="N141" s="420">
        <v>1</v>
      </c>
      <c r="O141" s="420">
        <v>2</v>
      </c>
      <c r="P141" s="420"/>
      <c r="Q141" s="796"/>
      <c r="R141" s="420"/>
      <c r="S141" s="1196"/>
    </row>
    <row r="142" spans="1:19" ht="15" customHeight="1" thickBot="1">
      <c r="A142" s="836" t="s">
        <v>192</v>
      </c>
      <c r="B142" s="1206"/>
      <c r="C142" s="1206"/>
      <c r="D142" s="1206"/>
      <c r="E142" s="1206"/>
      <c r="F142" s="1206"/>
      <c r="G142" s="1206"/>
      <c r="H142" s="1206">
        <f>SUM(H137:H141)</f>
        <v>9</v>
      </c>
      <c r="I142" s="1206">
        <f aca="true" t="shared" si="8" ref="I142:O142">SUM(I137:I141)</f>
        <v>6</v>
      </c>
      <c r="J142" s="1206">
        <f t="shared" si="8"/>
        <v>58</v>
      </c>
      <c r="K142" s="1206">
        <f t="shared" si="8"/>
        <v>36</v>
      </c>
      <c r="L142" s="1206">
        <f t="shared" si="8"/>
        <v>26</v>
      </c>
      <c r="M142" s="1206">
        <f t="shared" si="8"/>
        <v>46</v>
      </c>
      <c r="N142" s="1206">
        <f t="shared" si="8"/>
        <v>1</v>
      </c>
      <c r="O142" s="1206">
        <f t="shared" si="8"/>
        <v>3</v>
      </c>
      <c r="P142" s="1206"/>
      <c r="Q142" s="1207"/>
      <c r="R142" s="1207"/>
      <c r="S142" s="1294"/>
    </row>
    <row r="143" spans="1:22" ht="15" customHeight="1" thickBot="1">
      <c r="A143" s="850" t="s">
        <v>434</v>
      </c>
      <c r="B143" s="511">
        <f>B15+B30+B39+B62+B80</f>
        <v>1506</v>
      </c>
      <c r="C143" s="511">
        <f>C15+C30+C39+C62+C80</f>
        <v>1658</v>
      </c>
      <c r="D143" s="511">
        <f>D15+D30+D39+D62+D80</f>
        <v>5458</v>
      </c>
      <c r="E143" s="511">
        <f>E15+E30+E39+E62+E80</f>
        <v>7206</v>
      </c>
      <c r="F143" s="729">
        <f>F85</f>
        <v>7</v>
      </c>
      <c r="G143" s="729">
        <f>G85</f>
        <v>104</v>
      </c>
      <c r="H143" s="729">
        <f>H15+H30+H39+H62+H80+H99+H119+H136+H142</f>
        <v>164</v>
      </c>
      <c r="I143" s="729">
        <f>I15+I30+I39+I62+I80+I99+I119+I136+I142</f>
        <v>142</v>
      </c>
      <c r="J143" s="729">
        <f>J15+J30+J39+J62+J80+J99+J119+J124+J136+J142</f>
        <v>1809</v>
      </c>
      <c r="K143" s="729">
        <f>K15+K30+K39+K62+K80+K99+K119+K124+K136+K142</f>
        <v>2242</v>
      </c>
      <c r="L143" s="729">
        <f>L15+L30+L39+L62+L80+L99+L119+L124+L136+L142</f>
        <v>1188</v>
      </c>
      <c r="M143" s="729">
        <f>M15+M30+M39+M62+M80+M99+M119+M124+M136+M142</f>
        <v>1438</v>
      </c>
      <c r="N143" s="729">
        <f>N15+N30+N39+N62+N80+N99+N142</f>
        <v>127</v>
      </c>
      <c r="O143" s="729">
        <f>O30+O39+O62+O80+O99+O142</f>
        <v>118</v>
      </c>
      <c r="P143" s="729">
        <f>P30+P39+P62+P80+P119+P136</f>
        <v>160</v>
      </c>
      <c r="Q143" s="511">
        <f>Q39+Q62+Q80+Q119+Q136</f>
        <v>289</v>
      </c>
      <c r="R143" s="511">
        <f>R30+R39+R80+R119+R136</f>
        <v>20</v>
      </c>
      <c r="S143" s="1231">
        <f>S39+S80+S136</f>
        <v>19</v>
      </c>
      <c r="V143" s="467"/>
    </row>
    <row r="144" spans="1:19" ht="12.75" customHeight="1">
      <c r="A144" s="1266" t="s">
        <v>84</v>
      </c>
      <c r="B144" s="1266"/>
      <c r="C144" s="1266"/>
      <c r="D144" s="1266"/>
      <c r="E144" s="1266"/>
      <c r="F144" s="1266"/>
      <c r="G144" s="1266"/>
      <c r="H144" s="1266"/>
      <c r="I144" s="1266"/>
      <c r="J144" s="1266"/>
      <c r="K144" s="1266"/>
      <c r="L144" s="1266"/>
      <c r="M144" s="1266"/>
      <c r="N144" s="1266"/>
      <c r="O144" s="1266"/>
      <c r="P144" s="1266"/>
      <c r="Q144" s="1266"/>
      <c r="R144" s="1266"/>
      <c r="S144" s="1266"/>
    </row>
    <row r="146" spans="1:18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="38" customFormat="1" ht="12.75" customHeight="1"/>
    <row r="162" s="38" customFormat="1" ht="12.75" customHeight="1"/>
    <row r="163" spans="1:18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9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23"/>
    </row>
    <row r="166" spans="1:19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23"/>
    </row>
    <row r="167" spans="1:19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23"/>
    </row>
    <row r="168" spans="1:19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23"/>
    </row>
    <row r="169" spans="1:19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23"/>
    </row>
    <row r="170" spans="1:19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23"/>
    </row>
    <row r="171" spans="1:18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="38" customFormat="1" ht="12.75" customHeight="1"/>
    <row r="187" s="88" customFormat="1" ht="12.75" customHeight="1"/>
    <row r="188" spans="1:11" ht="25.5" customHeight="1">
      <c r="A188" s="1944"/>
      <c r="B188" s="1945"/>
      <c r="C188" s="1945"/>
      <c r="D188" s="1945"/>
      <c r="E188" s="1945"/>
      <c r="F188" s="1945"/>
      <c r="G188" s="1945"/>
      <c r="H188" s="1945"/>
      <c r="I188" s="1945"/>
      <c r="J188" s="1945"/>
      <c r="K188" s="377"/>
    </row>
    <row r="189" ht="12.75" customHeight="1">
      <c r="A189" s="153"/>
    </row>
    <row r="190" ht="12.75" customHeight="1">
      <c r="A190" s="153"/>
    </row>
    <row r="191" spans="1:18" ht="12.75" customHeight="1">
      <c r="A191" s="153"/>
      <c r="J191" s="155"/>
      <c r="K191" s="155"/>
      <c r="L191" s="155"/>
      <c r="M191" s="155"/>
      <c r="N191" s="155"/>
      <c r="O191" s="155"/>
      <c r="P191" s="155"/>
      <c r="Q191" s="155"/>
      <c r="R191" s="155"/>
    </row>
    <row r="192" ht="12.75" customHeight="1">
      <c r="A192" s="153"/>
    </row>
    <row r="193" ht="12.75" customHeight="1">
      <c r="A193" s="153"/>
    </row>
    <row r="194" ht="12.75" customHeight="1">
      <c r="A194" s="153"/>
    </row>
    <row r="195" ht="12.75" customHeight="1">
      <c r="A195" s="153"/>
    </row>
    <row r="196" ht="12.75" customHeight="1">
      <c r="A196" s="153"/>
    </row>
    <row r="197" ht="12.75" customHeight="1">
      <c r="A197" s="153"/>
    </row>
    <row r="198" ht="12.75" customHeight="1">
      <c r="A198" s="153"/>
    </row>
    <row r="199" ht="12.75" customHeight="1">
      <c r="A199" s="153"/>
    </row>
    <row r="200" ht="12.75" customHeight="1">
      <c r="A200" s="153"/>
    </row>
    <row r="201" ht="12.75" customHeight="1">
      <c r="A201" s="153"/>
    </row>
    <row r="202" ht="12.75" customHeight="1">
      <c r="A202" s="153"/>
    </row>
    <row r="203" ht="12.75" customHeight="1">
      <c r="A203" s="153"/>
    </row>
  </sheetData>
  <sheetProtection/>
  <mergeCells count="12">
    <mergeCell ref="H1:I1"/>
    <mergeCell ref="A102:F102"/>
    <mergeCell ref="J1:K1"/>
    <mergeCell ref="P1:Q1"/>
    <mergeCell ref="L1:M1"/>
    <mergeCell ref="N1:O1"/>
    <mergeCell ref="R1:S1"/>
    <mergeCell ref="A188:J188"/>
    <mergeCell ref="A1:A2"/>
    <mergeCell ref="B1:C1"/>
    <mergeCell ref="D1:E1"/>
    <mergeCell ref="F1:G1"/>
  </mergeCells>
  <printOptions horizontalCentered="1"/>
  <pageMargins left="0.196800787" right="0.196800787401575" top="0.393751181102362" bottom="0.393751181" header="0.196850393700787" footer="0.196850393700787"/>
  <pageSetup horizontalDpi="300" verticalDpi="300" orientation="landscape" paperSize="9" scale="65" r:id="rId1"/>
  <headerFooter alignWithMargins="0">
    <oddHeader>&amp;C&amp;"Times New Roman,Kalın"&amp;12CİNSİYETE GÖRE ÖĞRENCİ SAYILARI (2011-2012 EĞİTİM ÖĞRETİM YILI II. DÖNEMİ)</oddHeader>
  </headerFooter>
  <rowBreaks count="3" manualBreakCount="3">
    <brk id="50" max="18" man="1"/>
    <brk id="102" max="18" man="1"/>
    <brk id="187" max="255" man="1"/>
  </rowBreaks>
  <colBreaks count="1" manualBreakCount="1">
    <brk id="19" max="1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394"/>
  <sheetViews>
    <sheetView view="pageLayout" zoomScaleSheetLayoutView="100" workbookViewId="0" topLeftCell="B118">
      <selection activeCell="D170" sqref="D170"/>
    </sheetView>
  </sheetViews>
  <sheetFormatPr defaultColWidth="12.7109375" defaultRowHeight="11.25" customHeight="1"/>
  <cols>
    <col min="1" max="1" width="8.00390625" style="117" customWidth="1"/>
    <col min="2" max="2" width="28.28125" style="120" customWidth="1"/>
    <col min="3" max="3" width="10.7109375" style="121" customWidth="1"/>
    <col min="4" max="4" width="16.7109375" style="121" customWidth="1"/>
    <col min="5" max="5" width="15.28125" style="121" bestFit="1" customWidth="1"/>
    <col min="6" max="8" width="16.57421875" style="122" bestFit="1" customWidth="1"/>
    <col min="9" max="16384" width="12.7109375" style="117" customWidth="1"/>
  </cols>
  <sheetData>
    <row r="1" spans="1:9" s="116" customFormat="1" ht="15" customHeight="1">
      <c r="A1" s="1479"/>
      <c r="B1" s="1863" t="s">
        <v>193</v>
      </c>
      <c r="C1" s="1851" t="s">
        <v>194</v>
      </c>
      <c r="D1" s="1852"/>
      <c r="E1" s="1477">
        <v>2012</v>
      </c>
      <c r="F1" s="1480">
        <v>2010</v>
      </c>
      <c r="G1" s="1480">
        <v>2011</v>
      </c>
      <c r="H1" s="1480">
        <v>2012</v>
      </c>
      <c r="I1" s="1479"/>
    </row>
    <row r="2" spans="1:17" s="116" customFormat="1" ht="17.25" customHeight="1" thickBot="1">
      <c r="A2" s="1479"/>
      <c r="B2" s="1864"/>
      <c r="C2" s="1853"/>
      <c r="D2" s="1854"/>
      <c r="E2" s="1481" t="s">
        <v>195</v>
      </c>
      <c r="F2" s="1482" t="s">
        <v>196</v>
      </c>
      <c r="G2" s="1482" t="s">
        <v>196</v>
      </c>
      <c r="H2" s="1482" t="s">
        <v>196</v>
      </c>
      <c r="I2" s="1483"/>
      <c r="J2" s="212"/>
      <c r="K2" s="212"/>
      <c r="L2" s="212"/>
      <c r="M2" s="212"/>
      <c r="N2" s="212"/>
      <c r="O2" s="212"/>
      <c r="P2" s="212"/>
      <c r="Q2" s="212"/>
    </row>
    <row r="3" spans="1:17" ht="15" customHeight="1">
      <c r="A3" s="1479"/>
      <c r="B3" s="1859" t="s">
        <v>197</v>
      </c>
      <c r="C3" s="1847" t="s">
        <v>579</v>
      </c>
      <c r="D3" s="1848"/>
      <c r="E3" s="1484">
        <v>52</v>
      </c>
      <c r="F3" s="1485">
        <v>508.366</v>
      </c>
      <c r="G3" s="1485">
        <v>517.484</v>
      </c>
      <c r="H3" s="1486">
        <v>497.129</v>
      </c>
      <c r="I3" s="1866"/>
      <c r="J3" s="213"/>
      <c r="K3" s="214"/>
      <c r="L3" s="214"/>
      <c r="M3" s="214"/>
      <c r="N3" s="215"/>
      <c r="O3" s="215"/>
      <c r="P3" s="215"/>
      <c r="Q3" s="215"/>
    </row>
    <row r="4" spans="1:17" ht="15" customHeight="1">
      <c r="A4" s="1479"/>
      <c r="B4" s="1842"/>
      <c r="C4" s="1833" t="s">
        <v>198</v>
      </c>
      <c r="D4" s="1834"/>
      <c r="E4" s="1487">
        <v>77</v>
      </c>
      <c r="F4" s="1488">
        <v>515.38</v>
      </c>
      <c r="G4" s="1488">
        <v>511.877</v>
      </c>
      <c r="H4" s="1489">
        <v>485.028</v>
      </c>
      <c r="I4" s="1866"/>
      <c r="J4" s="213"/>
      <c r="K4" s="214"/>
      <c r="L4" s="214"/>
      <c r="M4" s="214"/>
      <c r="N4" s="215"/>
      <c r="O4" s="215"/>
      <c r="P4" s="215"/>
      <c r="Q4" s="215"/>
    </row>
    <row r="5" spans="1:17" ht="15" customHeight="1">
      <c r="A5" s="1479"/>
      <c r="B5" s="1842"/>
      <c r="C5" s="1833" t="s">
        <v>418</v>
      </c>
      <c r="D5" s="1834"/>
      <c r="E5" s="1487">
        <v>98</v>
      </c>
      <c r="F5" s="1490">
        <v>499.326</v>
      </c>
      <c r="G5" s="1490">
        <v>496.873</v>
      </c>
      <c r="H5" s="1491">
        <v>473.199</v>
      </c>
      <c r="I5" s="1492"/>
      <c r="J5" s="216"/>
      <c r="K5" s="215"/>
      <c r="L5" s="217"/>
      <c r="M5" s="218"/>
      <c r="N5" s="215"/>
      <c r="O5" s="215"/>
      <c r="P5" s="215"/>
      <c r="Q5" s="215"/>
    </row>
    <row r="6" spans="1:17" ht="15" customHeight="1">
      <c r="A6" s="1479"/>
      <c r="B6" s="1842" t="s">
        <v>200</v>
      </c>
      <c r="C6" s="1833" t="s">
        <v>579</v>
      </c>
      <c r="D6" s="1834"/>
      <c r="E6" s="1487">
        <v>36</v>
      </c>
      <c r="F6" s="1493">
        <v>455.851</v>
      </c>
      <c r="G6" s="1490">
        <v>461.463</v>
      </c>
      <c r="H6" s="1491">
        <v>434.115</v>
      </c>
      <c r="I6" s="1492"/>
      <c r="J6" s="216"/>
      <c r="K6" s="216"/>
      <c r="L6" s="220"/>
      <c r="M6" s="217"/>
      <c r="N6" s="218"/>
      <c r="O6" s="215"/>
      <c r="P6" s="215"/>
      <c r="Q6" s="215"/>
    </row>
    <row r="7" spans="1:17" ht="15" customHeight="1">
      <c r="A7" s="1479"/>
      <c r="B7" s="1842"/>
      <c r="C7" s="1833" t="s">
        <v>198</v>
      </c>
      <c r="D7" s="1834"/>
      <c r="E7" s="1487">
        <v>57</v>
      </c>
      <c r="F7" s="1490">
        <v>467.313</v>
      </c>
      <c r="G7" s="1490">
        <v>462.014</v>
      </c>
      <c r="H7" s="1491">
        <v>429.168</v>
      </c>
      <c r="I7" s="1492"/>
      <c r="J7" s="216"/>
      <c r="K7" s="216"/>
      <c r="L7" s="220"/>
      <c r="M7" s="217"/>
      <c r="N7" s="218"/>
      <c r="O7" s="215"/>
      <c r="P7" s="215"/>
      <c r="Q7" s="215"/>
    </row>
    <row r="8" spans="1:17" ht="15" customHeight="1">
      <c r="A8" s="1479"/>
      <c r="B8" s="1842"/>
      <c r="C8" s="1833" t="s">
        <v>419</v>
      </c>
      <c r="D8" s="1834"/>
      <c r="E8" s="1487">
        <v>67</v>
      </c>
      <c r="F8" s="1490">
        <v>430.54</v>
      </c>
      <c r="G8" s="1490">
        <v>431.505</v>
      </c>
      <c r="H8" s="1491">
        <v>397.975</v>
      </c>
      <c r="I8" s="1492"/>
      <c r="J8" s="216"/>
      <c r="K8" s="216"/>
      <c r="L8" s="220"/>
      <c r="M8" s="217"/>
      <c r="N8" s="218"/>
      <c r="O8" s="215"/>
      <c r="P8" s="215"/>
      <c r="Q8" s="215"/>
    </row>
    <row r="9" spans="1:17" ht="15" customHeight="1">
      <c r="A9" s="1479"/>
      <c r="B9" s="1842" t="s">
        <v>201</v>
      </c>
      <c r="C9" s="1833" t="s">
        <v>198</v>
      </c>
      <c r="D9" s="1834"/>
      <c r="E9" s="1487">
        <v>47</v>
      </c>
      <c r="F9" s="1490">
        <v>504.676</v>
      </c>
      <c r="G9" s="1490">
        <v>494.868</v>
      </c>
      <c r="H9" s="1491">
        <v>464.051</v>
      </c>
      <c r="I9" s="1492"/>
      <c r="J9" s="215"/>
      <c r="K9" s="215"/>
      <c r="L9" s="217"/>
      <c r="M9" s="218"/>
      <c r="N9" s="215"/>
      <c r="O9" s="215"/>
      <c r="P9" s="215"/>
      <c r="Q9" s="215"/>
    </row>
    <row r="10" spans="1:17" ht="15" customHeight="1">
      <c r="A10" s="1479"/>
      <c r="B10" s="1842"/>
      <c r="C10" s="1833" t="s">
        <v>579</v>
      </c>
      <c r="D10" s="1834"/>
      <c r="E10" s="1487">
        <v>47</v>
      </c>
      <c r="F10" s="1490">
        <v>501.614</v>
      </c>
      <c r="G10" s="1490">
        <v>490.409</v>
      </c>
      <c r="H10" s="1491">
        <v>459.817</v>
      </c>
      <c r="I10" s="1492"/>
      <c r="J10" s="215"/>
      <c r="K10" s="215"/>
      <c r="L10" s="217"/>
      <c r="M10" s="218"/>
      <c r="N10" s="215"/>
      <c r="O10" s="215"/>
      <c r="P10" s="215"/>
      <c r="Q10" s="215"/>
    </row>
    <row r="11" spans="1:17" ht="15" customHeight="1" thickBot="1">
      <c r="A11" s="1479"/>
      <c r="B11" s="1856"/>
      <c r="C11" s="1835" t="s">
        <v>428</v>
      </c>
      <c r="D11" s="1836"/>
      <c r="E11" s="1494">
        <v>26</v>
      </c>
      <c r="F11" s="1495">
        <v>469.03</v>
      </c>
      <c r="G11" s="1496">
        <v>453.343</v>
      </c>
      <c r="H11" s="1497">
        <v>409.146</v>
      </c>
      <c r="I11" s="1492"/>
      <c r="J11" s="215"/>
      <c r="K11" s="215"/>
      <c r="L11" s="217"/>
      <c r="M11" s="218"/>
      <c r="N11" s="215"/>
      <c r="O11" s="215"/>
      <c r="P11" s="215"/>
      <c r="Q11" s="215"/>
    </row>
    <row r="12" spans="1:17" ht="15" customHeight="1">
      <c r="A12" s="1479"/>
      <c r="B12" s="1859" t="s">
        <v>202</v>
      </c>
      <c r="C12" s="1847" t="s">
        <v>198</v>
      </c>
      <c r="D12" s="1848"/>
      <c r="E12" s="1498">
        <v>52</v>
      </c>
      <c r="F12" s="1499">
        <v>455.15</v>
      </c>
      <c r="G12" s="1499">
        <v>434.827</v>
      </c>
      <c r="H12" s="1500">
        <v>387.323</v>
      </c>
      <c r="I12" s="1492"/>
      <c r="J12" s="215"/>
      <c r="K12" s="215"/>
      <c r="L12" s="217"/>
      <c r="M12" s="218"/>
      <c r="N12" s="215"/>
      <c r="O12" s="215"/>
      <c r="P12" s="215"/>
      <c r="Q12" s="215"/>
    </row>
    <row r="13" spans="1:17" ht="15" customHeight="1">
      <c r="A13" s="1479"/>
      <c r="B13" s="1842"/>
      <c r="C13" s="1833" t="s">
        <v>420</v>
      </c>
      <c r="D13" s="1834"/>
      <c r="E13" s="1010">
        <v>129</v>
      </c>
      <c r="F13" s="1490">
        <v>364.217</v>
      </c>
      <c r="G13" s="1490">
        <v>331.256</v>
      </c>
      <c r="H13" s="1491">
        <v>269.685</v>
      </c>
      <c r="I13" s="1492"/>
      <c r="J13" s="215"/>
      <c r="K13" s="215"/>
      <c r="L13" s="217"/>
      <c r="M13" s="218"/>
      <c r="N13" s="215"/>
      <c r="O13" s="215"/>
      <c r="P13" s="215"/>
      <c r="Q13" s="215"/>
    </row>
    <row r="14" spans="1:17" ht="15" customHeight="1">
      <c r="A14" s="1479"/>
      <c r="B14" s="1842"/>
      <c r="C14" s="1833" t="s">
        <v>421</v>
      </c>
      <c r="D14" s="1834"/>
      <c r="E14" s="1010">
        <v>77</v>
      </c>
      <c r="F14" s="1490">
        <v>355.319</v>
      </c>
      <c r="G14" s="1490">
        <v>323.442</v>
      </c>
      <c r="H14" s="1491">
        <v>266.826</v>
      </c>
      <c r="I14" s="1492"/>
      <c r="J14" s="215"/>
      <c r="K14" s="215"/>
      <c r="L14" s="217"/>
      <c r="M14" s="218"/>
      <c r="N14" s="215"/>
      <c r="O14" s="215"/>
      <c r="P14" s="215"/>
      <c r="Q14" s="215"/>
    </row>
    <row r="15" spans="1:17" ht="15" customHeight="1">
      <c r="A15" s="1479"/>
      <c r="B15" s="1842" t="s">
        <v>203</v>
      </c>
      <c r="C15" s="1833" t="s">
        <v>423</v>
      </c>
      <c r="D15" s="1834"/>
      <c r="E15" s="1010">
        <v>41</v>
      </c>
      <c r="F15" s="1490">
        <v>484.173</v>
      </c>
      <c r="G15" s="1490">
        <v>478.649</v>
      </c>
      <c r="H15" s="1491">
        <v>447.926</v>
      </c>
      <c r="I15" s="1492"/>
      <c r="J15" s="215"/>
      <c r="K15" s="215"/>
      <c r="L15" s="217"/>
      <c r="M15" s="218"/>
      <c r="N15" s="215"/>
      <c r="O15" s="215"/>
      <c r="P15" s="215"/>
      <c r="Q15" s="215"/>
    </row>
    <row r="16" spans="1:17" ht="15" customHeight="1">
      <c r="A16" s="1479"/>
      <c r="B16" s="1842"/>
      <c r="C16" s="1833" t="s">
        <v>579</v>
      </c>
      <c r="D16" s="1834"/>
      <c r="E16" s="1010">
        <v>47</v>
      </c>
      <c r="F16" s="1490">
        <v>434.1</v>
      </c>
      <c r="G16" s="1490">
        <v>431.843</v>
      </c>
      <c r="H16" s="1491">
        <v>392.197</v>
      </c>
      <c r="I16" s="1492"/>
      <c r="J16" s="215"/>
      <c r="K16" s="215"/>
      <c r="L16" s="217"/>
      <c r="M16" s="218"/>
      <c r="N16" s="215"/>
      <c r="O16" s="215"/>
      <c r="P16" s="215"/>
      <c r="Q16" s="215"/>
    </row>
    <row r="17" spans="1:17" ht="15" customHeight="1">
      <c r="A17" s="1479"/>
      <c r="B17" s="1842"/>
      <c r="C17" s="1833" t="s">
        <v>198</v>
      </c>
      <c r="D17" s="1834"/>
      <c r="E17" s="1010">
        <v>72</v>
      </c>
      <c r="F17" s="1490">
        <v>440.116</v>
      </c>
      <c r="G17" s="1490">
        <v>415.856</v>
      </c>
      <c r="H17" s="1491">
        <v>368.862</v>
      </c>
      <c r="I17" s="1492"/>
      <c r="J17" s="215"/>
      <c r="K17" s="215"/>
      <c r="L17" s="217"/>
      <c r="M17" s="218"/>
      <c r="N17" s="215"/>
      <c r="O17" s="215"/>
      <c r="P17" s="215"/>
      <c r="Q17" s="215"/>
    </row>
    <row r="18" spans="1:17" ht="15" customHeight="1">
      <c r="A18" s="1479"/>
      <c r="B18" s="1842" t="s">
        <v>204</v>
      </c>
      <c r="C18" s="1833" t="s">
        <v>423</v>
      </c>
      <c r="D18" s="1834"/>
      <c r="E18" s="1501">
        <v>41</v>
      </c>
      <c r="F18" s="1490">
        <v>518.794</v>
      </c>
      <c r="G18" s="1490">
        <v>515.215</v>
      </c>
      <c r="H18" s="1491">
        <v>486.845</v>
      </c>
      <c r="I18" s="1492"/>
      <c r="J18" s="215"/>
      <c r="K18" s="215"/>
      <c r="L18" s="217"/>
      <c r="M18" s="218"/>
      <c r="N18" s="215"/>
      <c r="O18" s="215"/>
      <c r="P18" s="215"/>
      <c r="Q18" s="215"/>
    </row>
    <row r="19" spans="1:17" ht="15" customHeight="1">
      <c r="A19" s="1479"/>
      <c r="B19" s="1842"/>
      <c r="C19" s="1833" t="s">
        <v>198</v>
      </c>
      <c r="D19" s="1834"/>
      <c r="E19" s="1501">
        <v>36</v>
      </c>
      <c r="F19" s="1490">
        <v>511.738</v>
      </c>
      <c r="G19" s="1490">
        <v>504.173</v>
      </c>
      <c r="H19" s="1491">
        <v>472.267</v>
      </c>
      <c r="I19" s="1492"/>
      <c r="J19" s="215"/>
      <c r="K19" s="215"/>
      <c r="L19" s="217"/>
      <c r="M19" s="218"/>
      <c r="N19" s="215"/>
      <c r="O19" s="215"/>
      <c r="P19" s="215"/>
      <c r="Q19" s="215"/>
    </row>
    <row r="20" spans="1:17" ht="15" customHeight="1">
      <c r="A20" s="1479"/>
      <c r="B20" s="1842"/>
      <c r="C20" s="1833" t="s">
        <v>579</v>
      </c>
      <c r="D20" s="1834"/>
      <c r="E20" s="1501">
        <v>57</v>
      </c>
      <c r="F20" s="1490">
        <v>503.304</v>
      </c>
      <c r="G20" s="1490">
        <v>494.752</v>
      </c>
      <c r="H20" s="1491">
        <v>464.242</v>
      </c>
      <c r="I20" s="1492"/>
      <c r="J20" s="215"/>
      <c r="K20" s="215"/>
      <c r="L20" s="217"/>
      <c r="M20" s="218"/>
      <c r="N20" s="215"/>
      <c r="O20" s="215"/>
      <c r="P20" s="215"/>
      <c r="Q20" s="215"/>
    </row>
    <row r="21" spans="1:17" ht="15" customHeight="1">
      <c r="A21" s="1479"/>
      <c r="B21" s="1842" t="s">
        <v>205</v>
      </c>
      <c r="C21" s="1833" t="s">
        <v>423</v>
      </c>
      <c r="D21" s="1834"/>
      <c r="E21" s="1501">
        <v>52</v>
      </c>
      <c r="F21" s="1490">
        <v>497.274</v>
      </c>
      <c r="G21" s="1490">
        <v>479.623</v>
      </c>
      <c r="H21" s="1491">
        <v>462.046</v>
      </c>
      <c r="I21" s="1492"/>
      <c r="J21" s="215"/>
      <c r="K21" s="215"/>
      <c r="L21" s="217"/>
      <c r="M21" s="218"/>
      <c r="N21" s="215"/>
      <c r="O21" s="215"/>
      <c r="P21" s="215"/>
      <c r="Q21" s="215"/>
    </row>
    <row r="22" spans="1:17" ht="15" customHeight="1">
      <c r="A22" s="1479"/>
      <c r="B22" s="1842"/>
      <c r="C22" s="1833" t="s">
        <v>198</v>
      </c>
      <c r="D22" s="1834"/>
      <c r="E22" s="1501">
        <v>47</v>
      </c>
      <c r="F22" s="1490">
        <v>478.977</v>
      </c>
      <c r="G22" s="1490">
        <v>462.53</v>
      </c>
      <c r="H22" s="1491">
        <v>433.421</v>
      </c>
      <c r="I22" s="1492"/>
      <c r="J22" s="215"/>
      <c r="K22" s="215"/>
      <c r="L22" s="217"/>
      <c r="M22" s="218"/>
      <c r="N22" s="215"/>
      <c r="O22" s="215"/>
      <c r="P22" s="215"/>
      <c r="Q22" s="215"/>
    </row>
    <row r="23" spans="1:17" ht="15" customHeight="1">
      <c r="A23" s="1479"/>
      <c r="B23" s="1842"/>
      <c r="C23" s="1833" t="s">
        <v>427</v>
      </c>
      <c r="D23" s="1834"/>
      <c r="E23" s="1501">
        <v>93</v>
      </c>
      <c r="F23" s="1493">
        <v>445.436</v>
      </c>
      <c r="G23" s="1490">
        <v>429.557</v>
      </c>
      <c r="H23" s="1491">
        <v>390.979</v>
      </c>
      <c r="I23" s="1492"/>
      <c r="J23" s="215"/>
      <c r="K23" s="215"/>
      <c r="L23" s="217"/>
      <c r="M23" s="218"/>
      <c r="N23" s="215"/>
      <c r="O23" s="215"/>
      <c r="P23" s="215"/>
      <c r="Q23" s="215"/>
    </row>
    <row r="24" spans="1:17" ht="15" customHeight="1">
      <c r="A24" s="1479"/>
      <c r="B24" s="1842" t="s">
        <v>206</v>
      </c>
      <c r="C24" s="1833" t="s">
        <v>423</v>
      </c>
      <c r="D24" s="1834"/>
      <c r="E24" s="1501">
        <v>52</v>
      </c>
      <c r="F24" s="1490">
        <v>504.678</v>
      </c>
      <c r="G24" s="1490">
        <v>499.07</v>
      </c>
      <c r="H24" s="1491">
        <v>456.927</v>
      </c>
      <c r="I24" s="1492"/>
      <c r="J24" s="216"/>
      <c r="K24" s="220"/>
      <c r="L24" s="217"/>
      <c r="M24" s="218"/>
      <c r="N24" s="215"/>
      <c r="O24" s="215"/>
      <c r="P24" s="215"/>
      <c r="Q24" s="215"/>
    </row>
    <row r="25" spans="1:17" ht="15" customHeight="1">
      <c r="A25" s="1479"/>
      <c r="B25" s="1842"/>
      <c r="C25" s="1833" t="s">
        <v>426</v>
      </c>
      <c r="D25" s="1834"/>
      <c r="E25" s="1501">
        <v>21</v>
      </c>
      <c r="F25" s="1493">
        <v>475.188</v>
      </c>
      <c r="G25" s="1493">
        <v>463.065</v>
      </c>
      <c r="H25" s="1491">
        <v>420.941</v>
      </c>
      <c r="I25" s="1492"/>
      <c r="J25" s="216"/>
      <c r="K25" s="220"/>
      <c r="L25" s="217"/>
      <c r="M25" s="218"/>
      <c r="N25" s="215"/>
      <c r="O25" s="215"/>
      <c r="P25" s="215"/>
      <c r="Q25" s="215"/>
    </row>
    <row r="26" spans="1:17" ht="15" customHeight="1">
      <c r="A26" s="1479"/>
      <c r="B26" s="1842"/>
      <c r="C26" s="1833" t="s">
        <v>198</v>
      </c>
      <c r="D26" s="1834"/>
      <c r="E26" s="1501">
        <v>82</v>
      </c>
      <c r="F26" s="1490">
        <v>482.017</v>
      </c>
      <c r="G26" s="1490">
        <v>465.009</v>
      </c>
      <c r="H26" s="1491">
        <v>403.226</v>
      </c>
      <c r="I26" s="1492"/>
      <c r="J26" s="216"/>
      <c r="K26" s="220"/>
      <c r="L26" s="217"/>
      <c r="M26" s="218"/>
      <c r="N26" s="215"/>
      <c r="O26" s="215"/>
      <c r="P26" s="215"/>
      <c r="Q26" s="215"/>
    </row>
    <row r="27" spans="1:17" ht="15" customHeight="1">
      <c r="A27" s="1479"/>
      <c r="B27" s="1842" t="s">
        <v>207</v>
      </c>
      <c r="C27" s="1833" t="s">
        <v>423</v>
      </c>
      <c r="D27" s="1834"/>
      <c r="E27" s="1010">
        <v>41</v>
      </c>
      <c r="F27" s="1502">
        <v>481.644</v>
      </c>
      <c r="G27" s="1502">
        <v>476.12</v>
      </c>
      <c r="H27" s="1503">
        <v>439.711</v>
      </c>
      <c r="I27" s="1492"/>
      <c r="J27" s="216"/>
      <c r="K27" s="220"/>
      <c r="L27" s="217"/>
      <c r="M27" s="218"/>
      <c r="N27" s="215"/>
      <c r="O27" s="215"/>
      <c r="P27" s="215"/>
      <c r="Q27" s="215"/>
    </row>
    <row r="28" spans="1:17" ht="15" customHeight="1">
      <c r="A28" s="1479"/>
      <c r="B28" s="1842"/>
      <c r="C28" s="1833" t="s">
        <v>426</v>
      </c>
      <c r="D28" s="1834"/>
      <c r="E28" s="1010">
        <v>21</v>
      </c>
      <c r="F28" s="1502">
        <v>454.037</v>
      </c>
      <c r="G28" s="1502">
        <v>444.149</v>
      </c>
      <c r="H28" s="1503">
        <v>420.827</v>
      </c>
      <c r="I28" s="1492"/>
      <c r="J28" s="216"/>
      <c r="K28" s="219"/>
      <c r="L28" s="217"/>
      <c r="M28" s="218"/>
      <c r="N28" s="215"/>
      <c r="O28" s="215"/>
      <c r="P28" s="215"/>
      <c r="Q28" s="215"/>
    </row>
    <row r="29" spans="1:17" ht="15" customHeight="1">
      <c r="A29" s="1479"/>
      <c r="B29" s="1842"/>
      <c r="C29" s="1833" t="s">
        <v>198</v>
      </c>
      <c r="D29" s="1834"/>
      <c r="E29" s="1010">
        <v>47</v>
      </c>
      <c r="F29" s="1488">
        <v>436.021</v>
      </c>
      <c r="G29" s="1488">
        <v>420.03</v>
      </c>
      <c r="H29" s="1489">
        <v>385.341</v>
      </c>
      <c r="I29" s="1492"/>
      <c r="J29" s="216"/>
      <c r="K29" s="219"/>
      <c r="L29" s="217"/>
      <c r="M29" s="218"/>
      <c r="N29" s="215"/>
      <c r="O29" s="215"/>
      <c r="P29" s="215"/>
      <c r="Q29" s="215"/>
    </row>
    <row r="30" spans="1:17" ht="15" customHeight="1">
      <c r="A30" s="1479"/>
      <c r="B30" s="1842" t="s">
        <v>900</v>
      </c>
      <c r="C30" s="1833" t="s">
        <v>423</v>
      </c>
      <c r="D30" s="1834"/>
      <c r="E30" s="1501">
        <v>41</v>
      </c>
      <c r="F30" s="1504">
        <v>469.523</v>
      </c>
      <c r="G30" s="1504">
        <v>460.957</v>
      </c>
      <c r="H30" s="1505">
        <v>432.521</v>
      </c>
      <c r="I30" s="1492"/>
      <c r="J30" s="215"/>
      <c r="K30" s="215"/>
      <c r="L30" s="217"/>
      <c r="M30" s="218"/>
      <c r="N30" s="215"/>
      <c r="O30" s="215"/>
      <c r="P30" s="215"/>
      <c r="Q30" s="215"/>
    </row>
    <row r="31" spans="1:17" ht="15" customHeight="1">
      <c r="A31" s="1479"/>
      <c r="B31" s="1842"/>
      <c r="C31" s="1833" t="s">
        <v>198</v>
      </c>
      <c r="D31" s="1834"/>
      <c r="E31" s="1501">
        <v>96</v>
      </c>
      <c r="F31" s="1504">
        <v>401.998</v>
      </c>
      <c r="G31" s="1504">
        <v>380.76</v>
      </c>
      <c r="H31" s="1505">
        <v>320.276</v>
      </c>
      <c r="I31" s="1492"/>
      <c r="J31" s="215"/>
      <c r="K31" s="215"/>
      <c r="L31" s="217"/>
      <c r="M31" s="218"/>
      <c r="N31" s="215"/>
      <c r="O31" s="215"/>
      <c r="P31" s="215"/>
      <c r="Q31" s="215"/>
    </row>
    <row r="32" spans="1:17" ht="15" customHeight="1">
      <c r="A32" s="1479"/>
      <c r="B32" s="1865"/>
      <c r="C32" s="1833" t="s">
        <v>419</v>
      </c>
      <c r="D32" s="1834"/>
      <c r="E32" s="1501">
        <v>103</v>
      </c>
      <c r="F32" s="1506">
        <v>326.564</v>
      </c>
      <c r="G32" s="1504">
        <v>298.221</v>
      </c>
      <c r="H32" s="1505">
        <v>215.505</v>
      </c>
      <c r="I32" s="1492"/>
      <c r="J32" s="215"/>
      <c r="K32" s="215"/>
      <c r="L32" s="217"/>
      <c r="M32" s="218"/>
      <c r="N32" s="215"/>
      <c r="O32" s="215"/>
      <c r="P32" s="215"/>
      <c r="Q32" s="215"/>
    </row>
    <row r="33" spans="1:17" ht="15" customHeight="1">
      <c r="A33" s="1479"/>
      <c r="B33" s="1842" t="s">
        <v>210</v>
      </c>
      <c r="C33" s="1833" t="s">
        <v>423</v>
      </c>
      <c r="D33" s="1834"/>
      <c r="E33" s="1501">
        <v>52</v>
      </c>
      <c r="F33" s="1504">
        <v>519.617</v>
      </c>
      <c r="G33" s="1504">
        <v>509.842</v>
      </c>
      <c r="H33" s="1505">
        <v>486.451</v>
      </c>
      <c r="I33" s="1492"/>
      <c r="J33" s="216"/>
      <c r="K33" s="220"/>
      <c r="L33" s="217"/>
      <c r="M33" s="218"/>
      <c r="N33" s="215"/>
      <c r="O33" s="215"/>
      <c r="P33" s="215"/>
      <c r="Q33" s="215"/>
    </row>
    <row r="34" spans="1:17" ht="15" customHeight="1">
      <c r="A34" s="1479"/>
      <c r="B34" s="1842"/>
      <c r="C34" s="1833" t="s">
        <v>198</v>
      </c>
      <c r="D34" s="1834"/>
      <c r="E34" s="1501">
        <v>67</v>
      </c>
      <c r="F34" s="1504">
        <v>499.505</v>
      </c>
      <c r="G34" s="1504">
        <v>488.652</v>
      </c>
      <c r="H34" s="1505">
        <v>464.641</v>
      </c>
      <c r="I34" s="1492"/>
      <c r="J34" s="216"/>
      <c r="K34" s="220"/>
      <c r="L34" s="217"/>
      <c r="M34" s="218"/>
      <c r="N34" s="215"/>
      <c r="O34" s="215"/>
      <c r="P34" s="215"/>
      <c r="Q34" s="215"/>
    </row>
    <row r="35" spans="1:17" ht="15" customHeight="1">
      <c r="A35" s="1479"/>
      <c r="B35" s="1842"/>
      <c r="C35" s="1833" t="s">
        <v>420</v>
      </c>
      <c r="D35" s="1834"/>
      <c r="E35" s="1501">
        <v>72</v>
      </c>
      <c r="F35" s="1504">
        <v>490.245</v>
      </c>
      <c r="G35" s="1504">
        <v>476.894</v>
      </c>
      <c r="H35" s="1505">
        <v>448.312</v>
      </c>
      <c r="I35" s="1492"/>
      <c r="J35" s="216"/>
      <c r="K35" s="220"/>
      <c r="L35" s="217"/>
      <c r="M35" s="218"/>
      <c r="N35" s="215"/>
      <c r="O35" s="215"/>
      <c r="P35" s="215"/>
      <c r="Q35" s="215"/>
    </row>
    <row r="36" spans="1:17" ht="15" customHeight="1">
      <c r="A36" s="1479"/>
      <c r="B36" s="1842" t="s">
        <v>211</v>
      </c>
      <c r="C36" s="1833" t="s">
        <v>423</v>
      </c>
      <c r="D36" s="1834"/>
      <c r="E36" s="1501">
        <v>52</v>
      </c>
      <c r="F36" s="1504">
        <v>498.443</v>
      </c>
      <c r="G36" s="1504">
        <v>495.874</v>
      </c>
      <c r="H36" s="1505">
        <v>469.451</v>
      </c>
      <c r="I36" s="1492"/>
      <c r="J36" s="216"/>
      <c r="K36" s="220"/>
      <c r="L36" s="217"/>
      <c r="M36" s="218"/>
      <c r="N36" s="215"/>
      <c r="O36" s="215"/>
      <c r="P36" s="215"/>
      <c r="Q36" s="215"/>
    </row>
    <row r="37" spans="1:17" ht="15" customHeight="1">
      <c r="A37" s="1479"/>
      <c r="B37" s="1842"/>
      <c r="C37" s="1833" t="s">
        <v>426</v>
      </c>
      <c r="D37" s="1834"/>
      <c r="E37" s="1501">
        <v>21</v>
      </c>
      <c r="F37" s="1504">
        <v>478.378</v>
      </c>
      <c r="G37" s="1504">
        <v>471.871</v>
      </c>
      <c r="H37" s="1505">
        <v>446.138</v>
      </c>
      <c r="I37" s="1492"/>
      <c r="J37" s="216"/>
      <c r="K37" s="220"/>
      <c r="L37" s="217"/>
      <c r="M37" s="218"/>
      <c r="N37" s="215"/>
      <c r="O37" s="215"/>
      <c r="P37" s="215"/>
      <c r="Q37" s="215"/>
    </row>
    <row r="38" spans="1:17" ht="15" customHeight="1">
      <c r="A38" s="1479"/>
      <c r="B38" s="1842"/>
      <c r="C38" s="1833" t="s">
        <v>198</v>
      </c>
      <c r="D38" s="1834"/>
      <c r="E38" s="1501">
        <v>77</v>
      </c>
      <c r="F38" s="1504">
        <v>451.5</v>
      </c>
      <c r="G38" s="1504">
        <v>438.75</v>
      </c>
      <c r="H38" s="1505">
        <v>413.003</v>
      </c>
      <c r="I38" s="1492"/>
      <c r="J38" s="216"/>
      <c r="K38" s="220"/>
      <c r="L38" s="217"/>
      <c r="M38" s="218"/>
      <c r="N38" s="215"/>
      <c r="O38" s="215"/>
      <c r="P38" s="215"/>
      <c r="Q38" s="215"/>
    </row>
    <row r="39" spans="1:17" ht="15" customHeight="1">
      <c r="A39" s="1479"/>
      <c r="B39" s="1842" t="s">
        <v>212</v>
      </c>
      <c r="C39" s="1833" t="s">
        <v>198</v>
      </c>
      <c r="D39" s="1834"/>
      <c r="E39" s="1501">
        <v>52</v>
      </c>
      <c r="F39" s="1504">
        <v>467.942</v>
      </c>
      <c r="G39" s="1504">
        <v>454.888</v>
      </c>
      <c r="H39" s="1505">
        <v>401.294</v>
      </c>
      <c r="I39" s="1492"/>
      <c r="J39" s="216"/>
      <c r="K39" s="219"/>
      <c r="L39" s="217"/>
      <c r="M39" s="218"/>
      <c r="N39" s="215"/>
      <c r="O39" s="215"/>
      <c r="P39" s="215"/>
      <c r="Q39" s="215"/>
    </row>
    <row r="40" spans="1:17" ht="15" customHeight="1">
      <c r="A40" s="1479"/>
      <c r="B40" s="1842"/>
      <c r="C40" s="1833" t="s">
        <v>419</v>
      </c>
      <c r="D40" s="1834"/>
      <c r="E40" s="1501">
        <v>93</v>
      </c>
      <c r="F40" s="1504">
        <v>392.583</v>
      </c>
      <c r="G40" s="1504">
        <v>374.792</v>
      </c>
      <c r="H40" s="1505">
        <v>327.365</v>
      </c>
      <c r="I40" s="1492"/>
      <c r="J40" s="216"/>
      <c r="K40" s="219"/>
      <c r="L40" s="217"/>
      <c r="M40" s="218"/>
      <c r="N40" s="215"/>
      <c r="O40" s="215"/>
      <c r="P40" s="215"/>
      <c r="Q40" s="215"/>
    </row>
    <row r="41" spans="1:17" ht="15" customHeight="1" thickBot="1">
      <c r="A41" s="1479"/>
      <c r="B41" s="1856"/>
      <c r="C41" s="1835" t="s">
        <v>420</v>
      </c>
      <c r="D41" s="1836"/>
      <c r="E41" s="1507">
        <v>108</v>
      </c>
      <c r="F41" s="1508">
        <v>408.403</v>
      </c>
      <c r="G41" s="1508">
        <v>376.731</v>
      </c>
      <c r="H41" s="1509">
        <v>316.901</v>
      </c>
      <c r="I41" s="1492"/>
      <c r="J41" s="216"/>
      <c r="K41" s="219"/>
      <c r="L41" s="217"/>
      <c r="M41" s="218"/>
      <c r="N41" s="215"/>
      <c r="O41" s="215"/>
      <c r="P41" s="215"/>
      <c r="Q41" s="215"/>
    </row>
    <row r="42" spans="1:17" ht="15" customHeight="1">
      <c r="A42" s="1479"/>
      <c r="B42" s="1859" t="s">
        <v>213</v>
      </c>
      <c r="C42" s="1847" t="s">
        <v>198</v>
      </c>
      <c r="D42" s="1848"/>
      <c r="E42" s="1510">
        <v>108</v>
      </c>
      <c r="F42" s="1511">
        <v>481.802</v>
      </c>
      <c r="G42" s="1511">
        <v>463.979</v>
      </c>
      <c r="H42" s="1512">
        <v>434.191</v>
      </c>
      <c r="I42" s="1492"/>
      <c r="J42" s="216"/>
      <c r="K42" s="220"/>
      <c r="L42" s="217"/>
      <c r="M42" s="218"/>
      <c r="N42" s="215"/>
      <c r="O42" s="215"/>
      <c r="P42" s="215"/>
      <c r="Q42" s="215"/>
    </row>
    <row r="43" spans="1:17" ht="15" customHeight="1">
      <c r="A43" s="1479"/>
      <c r="B43" s="1842"/>
      <c r="C43" s="1833" t="s">
        <v>422</v>
      </c>
      <c r="D43" s="1834"/>
      <c r="E43" s="1501">
        <v>103</v>
      </c>
      <c r="F43" s="1504">
        <v>476.521</v>
      </c>
      <c r="G43" s="1504">
        <v>461.004</v>
      </c>
      <c r="H43" s="1505">
        <v>428.025</v>
      </c>
      <c r="I43" s="1492"/>
      <c r="J43" s="216"/>
      <c r="K43" s="220"/>
      <c r="L43" s="217"/>
      <c r="M43" s="218"/>
      <c r="N43" s="215"/>
      <c r="O43" s="215"/>
      <c r="P43" s="215"/>
      <c r="Q43" s="215"/>
    </row>
    <row r="44" spans="1:17" ht="15" customHeight="1">
      <c r="A44" s="1479"/>
      <c r="B44" s="1842"/>
      <c r="C44" s="1833" t="s">
        <v>901</v>
      </c>
      <c r="D44" s="1834"/>
      <c r="E44" s="1501">
        <v>77</v>
      </c>
      <c r="F44" s="1506">
        <v>460.516</v>
      </c>
      <c r="G44" s="1506">
        <v>446.515</v>
      </c>
      <c r="H44" s="1505">
        <v>416.266</v>
      </c>
      <c r="I44" s="1492"/>
      <c r="J44" s="216"/>
      <c r="K44" s="220"/>
      <c r="L44" s="217"/>
      <c r="M44" s="218"/>
      <c r="N44" s="215"/>
      <c r="O44" s="215"/>
      <c r="P44" s="215"/>
      <c r="Q44" s="215"/>
    </row>
    <row r="45" spans="1:17" ht="15" customHeight="1">
      <c r="A45" s="1479"/>
      <c r="B45" s="1842" t="s">
        <v>214</v>
      </c>
      <c r="C45" s="1833" t="s">
        <v>423</v>
      </c>
      <c r="D45" s="1834"/>
      <c r="E45" s="1501">
        <v>113</v>
      </c>
      <c r="F45" s="1504">
        <v>517.929</v>
      </c>
      <c r="G45" s="1504">
        <v>515.475</v>
      </c>
      <c r="H45" s="1505">
        <v>491.822</v>
      </c>
      <c r="I45" s="1492"/>
      <c r="J45" s="216"/>
      <c r="K45" s="220"/>
      <c r="L45" s="217"/>
      <c r="M45" s="218"/>
      <c r="N45" s="215"/>
      <c r="O45" s="215"/>
      <c r="P45" s="215"/>
      <c r="Q45" s="215"/>
    </row>
    <row r="46" spans="1:17" ht="15" customHeight="1">
      <c r="A46" s="1479"/>
      <c r="B46" s="1842"/>
      <c r="C46" s="1833" t="s">
        <v>426</v>
      </c>
      <c r="D46" s="1834"/>
      <c r="E46" s="1501">
        <v>21</v>
      </c>
      <c r="F46" s="1504">
        <v>506.079</v>
      </c>
      <c r="G46" s="1504">
        <v>503.939</v>
      </c>
      <c r="H46" s="1505">
        <v>470.768</v>
      </c>
      <c r="I46" s="1492"/>
      <c r="J46" s="216"/>
      <c r="K46" s="220"/>
      <c r="L46" s="217"/>
      <c r="M46" s="218"/>
      <c r="N46" s="215"/>
      <c r="O46" s="215"/>
      <c r="P46" s="215"/>
      <c r="Q46" s="215"/>
    </row>
    <row r="47" spans="1:17" ht="15" customHeight="1">
      <c r="A47" s="1479"/>
      <c r="B47" s="1842"/>
      <c r="C47" s="1833" t="s">
        <v>198</v>
      </c>
      <c r="D47" s="1834"/>
      <c r="E47" s="1501">
        <v>113</v>
      </c>
      <c r="F47" s="1504">
        <v>489.658</v>
      </c>
      <c r="G47" s="1504">
        <v>478.38</v>
      </c>
      <c r="H47" s="1505">
        <v>444.29</v>
      </c>
      <c r="I47" s="1492"/>
      <c r="J47" s="216"/>
      <c r="K47" s="220"/>
      <c r="L47" s="217"/>
      <c r="M47" s="218"/>
      <c r="N47" s="215"/>
      <c r="O47" s="215"/>
      <c r="P47" s="215"/>
      <c r="Q47" s="215"/>
    </row>
    <row r="48" spans="1:17" ht="15" customHeight="1">
      <c r="A48" s="1479"/>
      <c r="B48" s="1842" t="s">
        <v>215</v>
      </c>
      <c r="C48" s="1833" t="s">
        <v>426</v>
      </c>
      <c r="D48" s="1834"/>
      <c r="E48" s="1501">
        <v>21</v>
      </c>
      <c r="F48" s="1504">
        <v>508.275</v>
      </c>
      <c r="G48" s="1504">
        <v>499.656</v>
      </c>
      <c r="H48" s="1505">
        <v>477.666</v>
      </c>
      <c r="I48" s="1492"/>
      <c r="J48" s="216"/>
      <c r="K48" s="219"/>
      <c r="L48" s="217"/>
      <c r="M48" s="218"/>
      <c r="N48" s="215"/>
      <c r="O48" s="215"/>
      <c r="P48" s="215"/>
      <c r="Q48" s="215"/>
    </row>
    <row r="49" spans="1:17" ht="15" customHeight="1">
      <c r="A49" s="1479"/>
      <c r="B49" s="1842"/>
      <c r="C49" s="1833" t="s">
        <v>198</v>
      </c>
      <c r="D49" s="1834"/>
      <c r="E49" s="1501">
        <v>77</v>
      </c>
      <c r="F49" s="1504">
        <v>488.757</v>
      </c>
      <c r="G49" s="1504">
        <v>473.847</v>
      </c>
      <c r="H49" s="1505">
        <v>441.284</v>
      </c>
      <c r="I49" s="1492"/>
      <c r="J49" s="216"/>
      <c r="K49" s="219"/>
      <c r="L49" s="217"/>
      <c r="M49" s="218"/>
      <c r="N49" s="215"/>
      <c r="O49" s="215"/>
      <c r="P49" s="215"/>
      <c r="Q49" s="215"/>
    </row>
    <row r="50" spans="1:17" ht="15" customHeight="1">
      <c r="A50" s="1479"/>
      <c r="B50" s="1842"/>
      <c r="C50" s="1833" t="s">
        <v>422</v>
      </c>
      <c r="D50" s="1834"/>
      <c r="E50" s="1501">
        <v>103</v>
      </c>
      <c r="F50" s="1506">
        <v>461.656</v>
      </c>
      <c r="G50" s="1506">
        <v>445.179</v>
      </c>
      <c r="H50" s="1505">
        <v>413.48</v>
      </c>
      <c r="I50" s="1492"/>
      <c r="J50" s="216"/>
      <c r="K50" s="219"/>
      <c r="L50" s="217"/>
      <c r="M50" s="218"/>
      <c r="N50" s="215"/>
      <c r="O50" s="215"/>
      <c r="P50" s="215"/>
      <c r="Q50" s="215"/>
    </row>
    <row r="51" spans="1:17" ht="15" customHeight="1">
      <c r="A51" s="1479"/>
      <c r="B51" s="1842" t="s">
        <v>216</v>
      </c>
      <c r="C51" s="1833" t="s">
        <v>423</v>
      </c>
      <c r="D51" s="1834"/>
      <c r="E51" s="1501">
        <v>113</v>
      </c>
      <c r="F51" s="1504">
        <v>527.053</v>
      </c>
      <c r="G51" s="1504">
        <v>523.88</v>
      </c>
      <c r="H51" s="1505">
        <v>499.828</v>
      </c>
      <c r="I51" s="1492"/>
      <c r="J51" s="216"/>
      <c r="K51" s="220"/>
      <c r="L51" s="217"/>
      <c r="M51" s="218"/>
      <c r="N51" s="215"/>
      <c r="O51" s="215"/>
      <c r="P51" s="215"/>
      <c r="Q51" s="215"/>
    </row>
    <row r="52" spans="1:17" ht="15" customHeight="1">
      <c r="A52" s="1479"/>
      <c r="B52" s="1842"/>
      <c r="C52" s="1833" t="s">
        <v>426</v>
      </c>
      <c r="D52" s="1834"/>
      <c r="E52" s="1501">
        <v>21</v>
      </c>
      <c r="F52" s="1504">
        <v>510.601</v>
      </c>
      <c r="G52" s="1504">
        <v>508.757</v>
      </c>
      <c r="H52" s="1505">
        <v>475.245</v>
      </c>
      <c r="I52" s="1492"/>
      <c r="J52" s="216"/>
      <c r="K52" s="220"/>
      <c r="L52" s="217"/>
      <c r="M52" s="218"/>
      <c r="N52" s="215"/>
      <c r="O52" s="215"/>
      <c r="P52" s="215"/>
      <c r="Q52" s="215"/>
    </row>
    <row r="53" spans="1:17" ht="15" customHeight="1">
      <c r="A53" s="1479"/>
      <c r="B53" s="1842"/>
      <c r="C53" s="1833" t="s">
        <v>198</v>
      </c>
      <c r="D53" s="1834"/>
      <c r="E53" s="1501">
        <v>113</v>
      </c>
      <c r="F53" s="1504">
        <v>498.544</v>
      </c>
      <c r="G53" s="1504">
        <v>489.465</v>
      </c>
      <c r="H53" s="1505">
        <v>453.874</v>
      </c>
      <c r="I53" s="1492"/>
      <c r="J53" s="216"/>
      <c r="K53" s="220"/>
      <c r="L53" s="217"/>
      <c r="M53" s="218"/>
      <c r="N53" s="215"/>
      <c r="O53" s="215"/>
      <c r="P53" s="215"/>
      <c r="Q53" s="215"/>
    </row>
    <row r="54" spans="1:17" ht="15" customHeight="1">
      <c r="A54" s="1479"/>
      <c r="B54" s="1842" t="s">
        <v>93</v>
      </c>
      <c r="C54" s="1833" t="s">
        <v>199</v>
      </c>
      <c r="D54" s="1834"/>
      <c r="E54" s="1501">
        <v>1</v>
      </c>
      <c r="F54" s="1504">
        <v>500.367</v>
      </c>
      <c r="G54" s="1504">
        <v>503.71</v>
      </c>
      <c r="H54" s="1505">
        <v>450.038</v>
      </c>
      <c r="I54" s="1492"/>
      <c r="J54" s="216"/>
      <c r="K54" s="220"/>
      <c r="L54" s="217"/>
      <c r="M54" s="218"/>
      <c r="N54" s="215"/>
      <c r="O54" s="215"/>
      <c r="P54" s="215"/>
      <c r="Q54" s="215"/>
    </row>
    <row r="55" spans="1:17" ht="15" customHeight="1">
      <c r="A55" s="1479"/>
      <c r="B55" s="1842"/>
      <c r="C55" s="1833" t="s">
        <v>198</v>
      </c>
      <c r="D55" s="1834"/>
      <c r="E55" s="1501">
        <v>1</v>
      </c>
      <c r="F55" s="1504">
        <v>505.174</v>
      </c>
      <c r="G55" s="1504">
        <v>429.026</v>
      </c>
      <c r="H55" s="1505">
        <v>444.121</v>
      </c>
      <c r="I55" s="1492"/>
      <c r="J55" s="216"/>
      <c r="K55" s="220"/>
      <c r="L55" s="217"/>
      <c r="M55" s="218"/>
      <c r="N55" s="215"/>
      <c r="O55" s="215"/>
      <c r="P55" s="215"/>
      <c r="Q55" s="215"/>
    </row>
    <row r="56" spans="1:17" ht="18" customHeight="1">
      <c r="A56" s="1479"/>
      <c r="B56" s="1857" t="s">
        <v>899</v>
      </c>
      <c r="C56" s="1833" t="s">
        <v>198</v>
      </c>
      <c r="D56" s="1834"/>
      <c r="E56" s="1501">
        <v>1</v>
      </c>
      <c r="F56" s="1504">
        <v>488.811</v>
      </c>
      <c r="G56" s="1504">
        <v>440.455</v>
      </c>
      <c r="H56" s="1505">
        <v>437.116</v>
      </c>
      <c r="I56" s="1492"/>
      <c r="J56" s="216"/>
      <c r="K56" s="219"/>
      <c r="L56" s="217"/>
      <c r="M56" s="218"/>
      <c r="N56" s="215"/>
      <c r="O56" s="215"/>
      <c r="P56" s="215"/>
      <c r="Q56" s="215"/>
    </row>
    <row r="57" spans="1:17" ht="18" customHeight="1" thickBot="1">
      <c r="A57" s="1479"/>
      <c r="B57" s="1858"/>
      <c r="C57" s="1835" t="s">
        <v>902</v>
      </c>
      <c r="D57" s="1836"/>
      <c r="E57" s="1507">
        <v>1</v>
      </c>
      <c r="F57" s="1508">
        <v>501.811</v>
      </c>
      <c r="G57" s="1508" t="s">
        <v>776</v>
      </c>
      <c r="H57" s="1509">
        <v>395.959</v>
      </c>
      <c r="I57" s="1492"/>
      <c r="J57" s="216"/>
      <c r="K57" s="219"/>
      <c r="L57" s="217"/>
      <c r="M57" s="218"/>
      <c r="N57" s="215"/>
      <c r="O57" s="215"/>
      <c r="P57" s="215"/>
      <c r="Q57" s="215"/>
    </row>
    <row r="58" spans="1:17" ht="15" customHeight="1">
      <c r="A58" s="1479"/>
      <c r="B58" s="1859" t="s">
        <v>390</v>
      </c>
      <c r="C58" s="1847" t="s">
        <v>423</v>
      </c>
      <c r="D58" s="1848"/>
      <c r="E58" s="1510">
        <v>62</v>
      </c>
      <c r="F58" s="1511">
        <v>464.762</v>
      </c>
      <c r="G58" s="1511">
        <v>449.534</v>
      </c>
      <c r="H58" s="1512">
        <v>403.266</v>
      </c>
      <c r="I58" s="1492"/>
      <c r="J58" s="216"/>
      <c r="K58" s="220"/>
      <c r="L58" s="217"/>
      <c r="M58" s="218"/>
      <c r="N58" s="215"/>
      <c r="O58" s="215"/>
      <c r="P58" s="215"/>
      <c r="Q58" s="215"/>
    </row>
    <row r="59" spans="1:17" ht="15" customHeight="1">
      <c r="A59" s="1479"/>
      <c r="B59" s="1842"/>
      <c r="C59" s="1833" t="s">
        <v>198</v>
      </c>
      <c r="D59" s="1834"/>
      <c r="E59" s="1501">
        <v>67</v>
      </c>
      <c r="F59" s="1504">
        <v>460.563</v>
      </c>
      <c r="G59" s="1504">
        <v>433.857</v>
      </c>
      <c r="H59" s="1505">
        <v>375.873</v>
      </c>
      <c r="I59" s="1492"/>
      <c r="J59" s="216"/>
      <c r="K59" s="220"/>
      <c r="L59" s="217"/>
      <c r="M59" s="218"/>
      <c r="N59" s="215"/>
      <c r="O59" s="215"/>
      <c r="P59" s="215"/>
      <c r="Q59" s="215"/>
    </row>
    <row r="60" spans="1:17" ht="12.75" customHeight="1" thickBot="1">
      <c r="A60" s="1479"/>
      <c r="B60" s="1860"/>
      <c r="C60" s="1849" t="s">
        <v>421</v>
      </c>
      <c r="D60" s="1850"/>
      <c r="E60" s="1507">
        <v>62</v>
      </c>
      <c r="F60" s="1496">
        <v>443.019</v>
      </c>
      <c r="G60" s="1513">
        <v>411.428</v>
      </c>
      <c r="H60" s="1514">
        <v>355.336</v>
      </c>
      <c r="I60" s="1492"/>
      <c r="J60" s="216"/>
      <c r="K60" s="220"/>
      <c r="L60" s="217"/>
      <c r="M60" s="218"/>
      <c r="N60" s="215"/>
      <c r="O60" s="215"/>
      <c r="P60" s="215"/>
      <c r="Q60" s="215"/>
    </row>
    <row r="61" spans="1:17" ht="15" customHeight="1">
      <c r="A61" s="1479"/>
      <c r="B61" s="1515" t="s">
        <v>898</v>
      </c>
      <c r="C61" s="1516"/>
      <c r="D61" s="1516"/>
      <c r="E61" s="1517"/>
      <c r="F61" s="1518"/>
      <c r="G61" s="1519"/>
      <c r="H61" s="1519"/>
      <c r="I61" s="1492"/>
      <c r="J61" s="216"/>
      <c r="K61" s="220"/>
      <c r="L61" s="217"/>
      <c r="M61" s="218"/>
      <c r="N61" s="215"/>
      <c r="O61" s="215"/>
      <c r="P61" s="215"/>
      <c r="Q61" s="215"/>
    </row>
    <row r="62" spans="1:17" ht="15" customHeight="1" thickBot="1">
      <c r="A62" s="1479"/>
      <c r="B62" s="1515" t="s">
        <v>279</v>
      </c>
      <c r="C62" s="1520"/>
      <c r="D62" s="1520"/>
      <c r="E62" s="1517"/>
      <c r="F62" s="1518"/>
      <c r="G62" s="1519"/>
      <c r="H62" s="1519"/>
      <c r="I62" s="1492"/>
      <c r="J62" s="216"/>
      <c r="K62" s="220"/>
      <c r="L62" s="217"/>
      <c r="M62" s="218"/>
      <c r="N62" s="215"/>
      <c r="O62" s="215"/>
      <c r="P62" s="215"/>
      <c r="Q62" s="215"/>
    </row>
    <row r="63" spans="1:17" ht="15" customHeight="1">
      <c r="A63" s="1479"/>
      <c r="B63" s="1863" t="s">
        <v>193</v>
      </c>
      <c r="C63" s="1851" t="s">
        <v>194</v>
      </c>
      <c r="D63" s="1852"/>
      <c r="E63" s="1477">
        <v>2012</v>
      </c>
      <c r="F63" s="1480">
        <v>2010</v>
      </c>
      <c r="G63" s="1480">
        <v>2011</v>
      </c>
      <c r="H63" s="1480">
        <v>2012</v>
      </c>
      <c r="I63" s="1492"/>
      <c r="J63" s="216"/>
      <c r="K63" s="220"/>
      <c r="L63" s="217"/>
      <c r="M63" s="218"/>
      <c r="N63" s="215"/>
      <c r="O63" s="215"/>
      <c r="P63" s="215"/>
      <c r="Q63" s="215"/>
    </row>
    <row r="64" spans="1:17" ht="17.25" customHeight="1" thickBot="1">
      <c r="A64" s="1479"/>
      <c r="B64" s="1864"/>
      <c r="C64" s="1853"/>
      <c r="D64" s="1854"/>
      <c r="E64" s="1481" t="s">
        <v>195</v>
      </c>
      <c r="F64" s="1482" t="s">
        <v>196</v>
      </c>
      <c r="G64" s="1482" t="s">
        <v>196</v>
      </c>
      <c r="H64" s="1482" t="s">
        <v>196</v>
      </c>
      <c r="I64" s="1492"/>
      <c r="J64" s="216"/>
      <c r="K64" s="220"/>
      <c r="L64" s="217"/>
      <c r="M64" s="218"/>
      <c r="N64" s="215"/>
      <c r="O64" s="215"/>
      <c r="P64" s="215"/>
      <c r="Q64" s="215"/>
    </row>
    <row r="65" spans="1:17" ht="15" customHeight="1">
      <c r="A65" s="1479"/>
      <c r="B65" s="1861" t="s">
        <v>219</v>
      </c>
      <c r="C65" s="1847" t="s">
        <v>423</v>
      </c>
      <c r="D65" s="1848"/>
      <c r="E65" s="1510">
        <v>93</v>
      </c>
      <c r="F65" s="1511">
        <v>552.46</v>
      </c>
      <c r="G65" s="1511">
        <v>530.085</v>
      </c>
      <c r="H65" s="1512">
        <v>522.269</v>
      </c>
      <c r="I65" s="1492"/>
      <c r="J65" s="216"/>
      <c r="K65" s="220"/>
      <c r="L65" s="217"/>
      <c r="M65" s="218"/>
      <c r="N65" s="215"/>
      <c r="O65" s="215"/>
      <c r="P65" s="215"/>
      <c r="Q65" s="215"/>
    </row>
    <row r="66" spans="1:17" ht="14.25" customHeight="1">
      <c r="A66" s="1479"/>
      <c r="B66" s="1857"/>
      <c r="C66" s="1833" t="s">
        <v>198</v>
      </c>
      <c r="D66" s="1834"/>
      <c r="E66" s="1501">
        <v>113</v>
      </c>
      <c r="F66" s="1504">
        <v>541.027</v>
      </c>
      <c r="G66" s="1504">
        <v>517.421</v>
      </c>
      <c r="H66" s="1505">
        <v>509.245</v>
      </c>
      <c r="I66" s="1492"/>
      <c r="J66" s="216"/>
      <c r="K66" s="219"/>
      <c r="L66" s="217"/>
      <c r="M66" s="218"/>
      <c r="N66" s="215"/>
      <c r="O66" s="215"/>
      <c r="P66" s="215"/>
      <c r="Q66" s="215"/>
    </row>
    <row r="67" spans="1:17" ht="14.25" customHeight="1">
      <c r="A67" s="1479"/>
      <c r="B67" s="1862"/>
      <c r="C67" s="1833" t="s">
        <v>420</v>
      </c>
      <c r="D67" s="1834"/>
      <c r="E67" s="1501">
        <v>108</v>
      </c>
      <c r="F67" s="1506">
        <v>527.278</v>
      </c>
      <c r="G67" s="1504">
        <v>501.648</v>
      </c>
      <c r="H67" s="1505">
        <v>494.72</v>
      </c>
      <c r="I67" s="1492"/>
      <c r="J67" s="216"/>
      <c r="K67" s="219"/>
      <c r="L67" s="217"/>
      <c r="M67" s="218"/>
      <c r="N67" s="215"/>
      <c r="O67" s="215"/>
      <c r="P67" s="215"/>
      <c r="Q67" s="215"/>
    </row>
    <row r="68" spans="1:17" ht="15" customHeight="1">
      <c r="A68" s="1479"/>
      <c r="B68" s="1521" t="s">
        <v>219</v>
      </c>
      <c r="C68" s="1833" t="s">
        <v>198</v>
      </c>
      <c r="D68" s="1834"/>
      <c r="E68" s="1501">
        <v>1</v>
      </c>
      <c r="F68" s="1504">
        <v>530.499</v>
      </c>
      <c r="G68" s="1504">
        <v>492.493</v>
      </c>
      <c r="H68" s="1505">
        <v>477.927</v>
      </c>
      <c r="I68" s="1492"/>
      <c r="J68" s="216"/>
      <c r="K68" s="220"/>
      <c r="L68" s="217"/>
      <c r="M68" s="218"/>
      <c r="N68" s="215"/>
      <c r="O68" s="215"/>
      <c r="P68" s="215"/>
      <c r="Q68" s="215"/>
    </row>
    <row r="69" spans="1:17" ht="15" customHeight="1">
      <c r="A69" s="1479"/>
      <c r="B69" s="1478" t="s">
        <v>605</v>
      </c>
      <c r="C69" s="1833" t="s">
        <v>603</v>
      </c>
      <c r="D69" s="1834"/>
      <c r="E69" s="1501">
        <v>0</v>
      </c>
      <c r="F69" s="1504" t="s">
        <v>776</v>
      </c>
      <c r="G69" s="1504">
        <v>417.635</v>
      </c>
      <c r="H69" s="1505" t="s">
        <v>776</v>
      </c>
      <c r="I69" s="1492"/>
      <c r="J69" s="216"/>
      <c r="K69" s="219"/>
      <c r="L69" s="217"/>
      <c r="M69" s="218"/>
      <c r="N69" s="215"/>
      <c r="O69" s="215"/>
      <c r="P69" s="215"/>
      <c r="Q69" s="215"/>
    </row>
    <row r="70" spans="1:17" ht="15" customHeight="1">
      <c r="A70" s="1479"/>
      <c r="B70" s="1855" t="s">
        <v>1051</v>
      </c>
      <c r="C70" s="1833" t="s">
        <v>423</v>
      </c>
      <c r="D70" s="1834"/>
      <c r="E70" s="1501">
        <v>62</v>
      </c>
      <c r="F70" s="1522">
        <v>496.146</v>
      </c>
      <c r="G70" s="1522">
        <v>483.489</v>
      </c>
      <c r="H70" s="1523">
        <v>441.611</v>
      </c>
      <c r="I70" s="1492"/>
      <c r="J70" s="216"/>
      <c r="K70" s="219"/>
      <c r="L70" s="217"/>
      <c r="M70" s="218"/>
      <c r="N70" s="215"/>
      <c r="O70" s="215"/>
      <c r="P70" s="215"/>
      <c r="Q70" s="215"/>
    </row>
    <row r="71" spans="1:17" ht="15" customHeight="1">
      <c r="A71" s="1479"/>
      <c r="B71" s="1842"/>
      <c r="C71" s="1833" t="s">
        <v>198</v>
      </c>
      <c r="D71" s="1834"/>
      <c r="E71" s="1501">
        <v>57</v>
      </c>
      <c r="F71" s="1504">
        <v>485.363</v>
      </c>
      <c r="G71" s="1504">
        <v>473.173</v>
      </c>
      <c r="H71" s="1505">
        <v>412.481</v>
      </c>
      <c r="I71" s="1492"/>
      <c r="J71" s="216"/>
      <c r="K71" s="219"/>
      <c r="L71" s="217"/>
      <c r="M71" s="218"/>
      <c r="N71" s="215"/>
      <c r="O71" s="215"/>
      <c r="P71" s="215"/>
      <c r="Q71" s="215"/>
    </row>
    <row r="72" spans="1:17" ht="15" customHeight="1">
      <c r="A72" s="1479"/>
      <c r="B72" s="1842"/>
      <c r="C72" s="1833" t="s">
        <v>208</v>
      </c>
      <c r="D72" s="1834"/>
      <c r="E72" s="1501">
        <v>62</v>
      </c>
      <c r="F72" s="1506">
        <v>469.542</v>
      </c>
      <c r="G72" s="1506">
        <v>456.273</v>
      </c>
      <c r="H72" s="1505">
        <v>411.544</v>
      </c>
      <c r="I72" s="1492"/>
      <c r="J72" s="216"/>
      <c r="K72" s="219"/>
      <c r="L72" s="217"/>
      <c r="M72" s="218"/>
      <c r="N72" s="215"/>
      <c r="O72" s="215"/>
      <c r="P72" s="215"/>
      <c r="Q72" s="215"/>
    </row>
    <row r="73" spans="1:17" ht="15" customHeight="1">
      <c r="A73" s="1479"/>
      <c r="B73" s="1842" t="s">
        <v>217</v>
      </c>
      <c r="C73" s="1833" t="s">
        <v>423</v>
      </c>
      <c r="D73" s="1834"/>
      <c r="E73" s="1501">
        <v>52</v>
      </c>
      <c r="F73" s="1504">
        <v>451.342</v>
      </c>
      <c r="G73" s="1504">
        <v>446.101</v>
      </c>
      <c r="H73" s="1505">
        <v>401.024</v>
      </c>
      <c r="I73" s="1492"/>
      <c r="J73" s="216"/>
      <c r="K73" s="219"/>
      <c r="L73" s="217"/>
      <c r="M73" s="218"/>
      <c r="N73" s="215"/>
      <c r="O73" s="215"/>
      <c r="P73" s="215"/>
      <c r="Q73" s="215"/>
    </row>
    <row r="74" spans="1:17" ht="15" customHeight="1">
      <c r="A74" s="1479"/>
      <c r="B74" s="1842"/>
      <c r="C74" s="1833" t="s">
        <v>198</v>
      </c>
      <c r="D74" s="1834"/>
      <c r="E74" s="1501">
        <v>62</v>
      </c>
      <c r="F74" s="1504">
        <v>424.191</v>
      </c>
      <c r="G74" s="1504">
        <v>392.928</v>
      </c>
      <c r="H74" s="1505">
        <v>355.077</v>
      </c>
      <c r="I74" s="1492"/>
      <c r="J74" s="216"/>
      <c r="K74" s="219"/>
      <c r="L74" s="217"/>
      <c r="M74" s="218"/>
      <c r="N74" s="215"/>
      <c r="O74" s="215"/>
      <c r="P74" s="215"/>
      <c r="Q74" s="215"/>
    </row>
    <row r="75" spans="1:17" ht="15" customHeight="1">
      <c r="A75" s="1479"/>
      <c r="B75" s="1842"/>
      <c r="C75" s="1833" t="s">
        <v>421</v>
      </c>
      <c r="D75" s="1867"/>
      <c r="E75" s="1501">
        <v>62</v>
      </c>
      <c r="F75" s="1506">
        <v>388.266</v>
      </c>
      <c r="G75" s="1506">
        <v>365.06</v>
      </c>
      <c r="H75" s="1505">
        <v>319.394</v>
      </c>
      <c r="I75" s="1492"/>
      <c r="J75" s="216"/>
      <c r="K75" s="1565"/>
      <c r="L75" s="1566"/>
      <c r="M75" s="1567"/>
      <c r="N75" s="221"/>
      <c r="O75" s="221"/>
      <c r="P75" s="218"/>
      <c r="Q75" s="215"/>
    </row>
    <row r="76" spans="1:17" ht="15" customHeight="1">
      <c r="A76" s="1479"/>
      <c r="B76" s="1842" t="s">
        <v>218</v>
      </c>
      <c r="C76" s="1833" t="s">
        <v>423</v>
      </c>
      <c r="D76" s="1834"/>
      <c r="E76" s="1501">
        <v>52</v>
      </c>
      <c r="F76" s="1504">
        <v>451.342</v>
      </c>
      <c r="G76" s="1504">
        <v>509.228</v>
      </c>
      <c r="H76" s="1505">
        <v>467.283</v>
      </c>
      <c r="I76" s="1492"/>
      <c r="J76" s="216"/>
      <c r="K76" s="219"/>
      <c r="L76" s="217"/>
      <c r="M76" s="218"/>
      <c r="N76" s="215"/>
      <c r="O76" s="215"/>
      <c r="P76" s="215"/>
      <c r="Q76" s="215"/>
    </row>
    <row r="77" spans="1:17" ht="15" customHeight="1">
      <c r="A77" s="1479"/>
      <c r="B77" s="1842"/>
      <c r="C77" s="1833" t="s">
        <v>198</v>
      </c>
      <c r="D77" s="1834"/>
      <c r="E77" s="1501">
        <v>57</v>
      </c>
      <c r="F77" s="1504">
        <v>510.357</v>
      </c>
      <c r="G77" s="1504">
        <v>496.52</v>
      </c>
      <c r="H77" s="1505">
        <v>450.501</v>
      </c>
      <c r="I77" s="1492"/>
      <c r="J77" s="216"/>
      <c r="K77" s="219"/>
      <c r="L77" s="217"/>
      <c r="M77" s="218"/>
      <c r="N77" s="215"/>
      <c r="O77" s="215"/>
      <c r="P77" s="215"/>
      <c r="Q77" s="215"/>
    </row>
    <row r="78" spans="1:17" ht="15" customHeight="1">
      <c r="A78" s="1479"/>
      <c r="B78" s="1842"/>
      <c r="C78" s="1833" t="s">
        <v>420</v>
      </c>
      <c r="D78" s="1834"/>
      <c r="E78" s="1501">
        <v>67</v>
      </c>
      <c r="F78" s="1504">
        <v>499.361</v>
      </c>
      <c r="G78" s="1504">
        <v>485.082</v>
      </c>
      <c r="H78" s="1505">
        <v>436.785</v>
      </c>
      <c r="I78" s="1492"/>
      <c r="J78" s="216"/>
      <c r="K78" s="219"/>
      <c r="L78" s="217"/>
      <c r="M78" s="218"/>
      <c r="N78" s="215"/>
      <c r="O78" s="215"/>
      <c r="P78" s="215"/>
      <c r="Q78" s="215"/>
    </row>
    <row r="79" spans="1:17" ht="15" customHeight="1">
      <c r="A79" s="1479"/>
      <c r="B79" s="1842" t="s">
        <v>220</v>
      </c>
      <c r="C79" s="1833" t="s">
        <v>423</v>
      </c>
      <c r="D79" s="1834"/>
      <c r="E79" s="1501">
        <v>36</v>
      </c>
      <c r="F79" s="1504">
        <v>451.27</v>
      </c>
      <c r="G79" s="1504">
        <v>421.933</v>
      </c>
      <c r="H79" s="1505">
        <v>380.864</v>
      </c>
      <c r="I79" s="1492"/>
      <c r="J79" s="216"/>
      <c r="K79" s="220"/>
      <c r="L79" s="217"/>
      <c r="M79" s="218"/>
      <c r="N79" s="215"/>
      <c r="O79" s="215"/>
      <c r="P79" s="215"/>
      <c r="Q79" s="215"/>
    </row>
    <row r="80" spans="1:17" ht="15" customHeight="1">
      <c r="A80" s="1479"/>
      <c r="B80" s="1842"/>
      <c r="C80" s="1833" t="s">
        <v>198</v>
      </c>
      <c r="D80" s="1834"/>
      <c r="E80" s="1501">
        <v>31</v>
      </c>
      <c r="F80" s="1504">
        <v>403.375</v>
      </c>
      <c r="G80" s="1504">
        <v>359.401</v>
      </c>
      <c r="H80" s="1505">
        <v>329.044</v>
      </c>
      <c r="I80" s="1492"/>
      <c r="J80" s="216"/>
      <c r="K80" s="219"/>
      <c r="L80" s="217"/>
      <c r="M80" s="218"/>
      <c r="N80" s="215"/>
      <c r="O80" s="215"/>
      <c r="P80" s="215"/>
      <c r="Q80" s="215"/>
    </row>
    <row r="81" spans="1:17" ht="15" customHeight="1">
      <c r="A81" s="1479"/>
      <c r="B81" s="1842"/>
      <c r="C81" s="1833" t="s">
        <v>421</v>
      </c>
      <c r="D81" s="1834"/>
      <c r="E81" s="1501">
        <v>31</v>
      </c>
      <c r="F81" s="1504">
        <v>347.293</v>
      </c>
      <c r="G81" s="1504">
        <v>327.795</v>
      </c>
      <c r="H81" s="1505">
        <v>279.168</v>
      </c>
      <c r="I81" s="1492"/>
      <c r="J81" s="216"/>
      <c r="K81" s="220"/>
      <c r="L81" s="217"/>
      <c r="M81" s="218"/>
      <c r="N81" s="215"/>
      <c r="O81" s="215"/>
      <c r="P81" s="215"/>
      <c r="Q81" s="215"/>
    </row>
    <row r="82" spans="1:17" ht="15" customHeight="1">
      <c r="A82" s="1479"/>
      <c r="B82" s="1842" t="s">
        <v>221</v>
      </c>
      <c r="C82" s="1833" t="s">
        <v>423</v>
      </c>
      <c r="D82" s="1834"/>
      <c r="E82" s="1501">
        <v>36</v>
      </c>
      <c r="F82" s="1504">
        <v>480.717</v>
      </c>
      <c r="G82" s="1504">
        <v>446.986</v>
      </c>
      <c r="H82" s="1505">
        <v>409.275</v>
      </c>
      <c r="I82" s="1492"/>
      <c r="J82" s="216"/>
      <c r="K82" s="220"/>
      <c r="L82" s="217"/>
      <c r="M82" s="218"/>
      <c r="N82" s="215"/>
      <c r="O82" s="215"/>
      <c r="P82" s="215"/>
      <c r="Q82" s="215"/>
    </row>
    <row r="83" spans="1:17" ht="15" customHeight="1">
      <c r="A83" s="1479"/>
      <c r="B83" s="1842"/>
      <c r="C83" s="1833" t="s">
        <v>198</v>
      </c>
      <c r="D83" s="1834"/>
      <c r="E83" s="1501">
        <v>31</v>
      </c>
      <c r="F83" s="1504">
        <v>443.448</v>
      </c>
      <c r="G83" s="1504">
        <v>399.459</v>
      </c>
      <c r="H83" s="1505">
        <v>356.128</v>
      </c>
      <c r="I83" s="1492"/>
      <c r="J83" s="216"/>
      <c r="K83" s="220"/>
      <c r="L83" s="217"/>
      <c r="M83" s="218"/>
      <c r="N83" s="215"/>
      <c r="O83" s="215"/>
      <c r="P83" s="215"/>
      <c r="Q83" s="215"/>
    </row>
    <row r="84" spans="1:17" ht="15" customHeight="1" thickBot="1">
      <c r="A84" s="1479"/>
      <c r="B84" s="1856"/>
      <c r="C84" s="1835" t="s">
        <v>421</v>
      </c>
      <c r="D84" s="1836"/>
      <c r="E84" s="1507">
        <v>31</v>
      </c>
      <c r="F84" s="1508">
        <v>408.19</v>
      </c>
      <c r="G84" s="1508">
        <v>380.411</v>
      </c>
      <c r="H84" s="1509">
        <v>322.003</v>
      </c>
      <c r="I84" s="1492"/>
      <c r="J84" s="216"/>
      <c r="K84" s="220"/>
      <c r="L84" s="217"/>
      <c r="M84" s="218"/>
      <c r="N84" s="215"/>
      <c r="O84" s="215"/>
      <c r="P84" s="215"/>
      <c r="Q84" s="215"/>
    </row>
    <row r="85" spans="1:17" ht="15" customHeight="1">
      <c r="A85" s="1479"/>
      <c r="B85" s="1859" t="s">
        <v>397</v>
      </c>
      <c r="C85" s="1847" t="s">
        <v>198</v>
      </c>
      <c r="D85" s="1848"/>
      <c r="E85" s="1510">
        <v>72</v>
      </c>
      <c r="F85" s="1511">
        <v>519.634</v>
      </c>
      <c r="G85" s="1511">
        <v>515.368</v>
      </c>
      <c r="H85" s="1512">
        <v>488.648</v>
      </c>
      <c r="I85" s="1492"/>
      <c r="J85" s="216"/>
      <c r="P85" s="215"/>
      <c r="Q85" s="215"/>
    </row>
    <row r="86" spans="1:17" ht="34.5" customHeight="1">
      <c r="A86" s="1479"/>
      <c r="B86" s="1842"/>
      <c r="C86" s="1833" t="s">
        <v>904</v>
      </c>
      <c r="D86" s="1834"/>
      <c r="E86" s="1501">
        <v>57</v>
      </c>
      <c r="F86" s="1504">
        <v>477.794</v>
      </c>
      <c r="G86" s="1504">
        <v>485.631</v>
      </c>
      <c r="H86" s="1505">
        <v>459.793</v>
      </c>
      <c r="I86" s="1492"/>
      <c r="J86" s="216"/>
      <c r="K86" s="220"/>
      <c r="L86" s="217"/>
      <c r="M86" s="221"/>
      <c r="N86" s="215"/>
      <c r="O86" s="215"/>
      <c r="P86" s="215"/>
      <c r="Q86" s="215"/>
    </row>
    <row r="87" spans="1:17" ht="15" customHeight="1">
      <c r="A87" s="1479"/>
      <c r="B87" s="1842" t="s">
        <v>222</v>
      </c>
      <c r="C87" s="1833" t="s">
        <v>423</v>
      </c>
      <c r="D87" s="1834"/>
      <c r="E87" s="1501">
        <v>62</v>
      </c>
      <c r="F87" s="1504">
        <v>523.993</v>
      </c>
      <c r="G87" s="1504">
        <v>525.052</v>
      </c>
      <c r="H87" s="1505">
        <v>505.77</v>
      </c>
      <c r="I87" s="1492"/>
      <c r="J87" s="216"/>
      <c r="K87" s="219"/>
      <c r="L87" s="217"/>
      <c r="M87" s="218"/>
      <c r="N87" s="215"/>
      <c r="O87" s="215"/>
      <c r="P87" s="215"/>
      <c r="Q87" s="215"/>
    </row>
    <row r="88" spans="1:17" ht="15" customHeight="1">
      <c r="A88" s="1479"/>
      <c r="B88" s="1842"/>
      <c r="C88" s="1833" t="s">
        <v>579</v>
      </c>
      <c r="D88" s="1834"/>
      <c r="E88" s="1501">
        <v>47</v>
      </c>
      <c r="F88" s="1504">
        <v>505.091</v>
      </c>
      <c r="G88" s="1504">
        <v>503.505</v>
      </c>
      <c r="H88" s="1505">
        <v>484.367</v>
      </c>
      <c r="I88" s="1492"/>
      <c r="J88" s="216"/>
      <c r="P88" s="215"/>
      <c r="Q88" s="215"/>
    </row>
    <row r="89" spans="1:17" ht="15" customHeight="1">
      <c r="A89" s="1479"/>
      <c r="B89" s="1842"/>
      <c r="C89" s="1833" t="s">
        <v>198</v>
      </c>
      <c r="D89" s="1834"/>
      <c r="E89" s="1501">
        <v>185</v>
      </c>
      <c r="F89" s="1504">
        <v>506.032</v>
      </c>
      <c r="G89" s="1504">
        <v>501.376</v>
      </c>
      <c r="H89" s="1505">
        <v>478.08</v>
      </c>
      <c r="I89" s="1492"/>
      <c r="J89" s="216"/>
      <c r="K89" s="220"/>
      <c r="L89" s="217"/>
      <c r="M89" s="218"/>
      <c r="N89" s="215"/>
      <c r="O89" s="215"/>
      <c r="P89" s="215"/>
      <c r="Q89" s="215"/>
    </row>
    <row r="90" spans="1:17" ht="15" customHeight="1">
      <c r="A90" s="1479"/>
      <c r="B90" s="1842" t="s">
        <v>223</v>
      </c>
      <c r="C90" s="1833" t="s">
        <v>423</v>
      </c>
      <c r="D90" s="1834"/>
      <c r="E90" s="1501">
        <v>77</v>
      </c>
      <c r="F90" s="1504">
        <v>542.565</v>
      </c>
      <c r="G90" s="1504">
        <v>543.242</v>
      </c>
      <c r="H90" s="1505">
        <v>527.249</v>
      </c>
      <c r="I90" s="1492"/>
      <c r="J90" s="216"/>
      <c r="K90" s="220"/>
      <c r="L90" s="217"/>
      <c r="M90" s="218"/>
      <c r="N90" s="215"/>
      <c r="O90" s="215"/>
      <c r="P90" s="215"/>
      <c r="Q90" s="215"/>
    </row>
    <row r="91" spans="1:17" ht="15" customHeight="1">
      <c r="A91" s="1479"/>
      <c r="B91" s="1842"/>
      <c r="C91" s="1833" t="s">
        <v>198</v>
      </c>
      <c r="D91" s="1834"/>
      <c r="E91" s="1501">
        <v>108</v>
      </c>
      <c r="F91" s="1504">
        <v>528.867</v>
      </c>
      <c r="G91" s="1504">
        <v>525.935</v>
      </c>
      <c r="H91" s="1505">
        <v>503.187</v>
      </c>
      <c r="I91" s="1492"/>
      <c r="J91" s="216"/>
      <c r="K91" s="220"/>
      <c r="L91" s="217"/>
      <c r="M91" s="218"/>
      <c r="N91" s="215"/>
      <c r="O91" s="215"/>
      <c r="P91" s="215"/>
      <c r="Q91" s="215"/>
    </row>
    <row r="92" spans="1:17" ht="15" customHeight="1">
      <c r="A92" s="1479"/>
      <c r="B92" s="1842"/>
      <c r="C92" s="1833" t="s">
        <v>579</v>
      </c>
      <c r="D92" s="1834"/>
      <c r="E92" s="1501">
        <v>47</v>
      </c>
      <c r="F92" s="1506">
        <v>525.284</v>
      </c>
      <c r="G92" s="1504">
        <v>523.263</v>
      </c>
      <c r="H92" s="1505">
        <v>502.69</v>
      </c>
      <c r="I92" s="1492"/>
      <c r="J92" s="216"/>
      <c r="K92" s="219"/>
      <c r="L92" s="217"/>
      <c r="M92" s="218"/>
      <c r="N92" s="215"/>
      <c r="O92" s="215"/>
      <c r="P92" s="215"/>
      <c r="Q92" s="215"/>
    </row>
    <row r="93" spans="1:17" ht="15" customHeight="1">
      <c r="A93" s="1479"/>
      <c r="B93" s="1842" t="s">
        <v>224</v>
      </c>
      <c r="C93" s="1833" t="s">
        <v>423</v>
      </c>
      <c r="D93" s="1834"/>
      <c r="E93" s="1501">
        <v>62</v>
      </c>
      <c r="F93" s="1504">
        <v>517.522</v>
      </c>
      <c r="G93" s="1504">
        <v>511.325</v>
      </c>
      <c r="H93" s="1505">
        <v>485.785</v>
      </c>
      <c r="I93" s="1492"/>
      <c r="J93" s="216"/>
      <c r="K93" s="219"/>
      <c r="L93" s="217"/>
      <c r="M93" s="218"/>
      <c r="N93" s="215"/>
      <c r="O93" s="215"/>
      <c r="P93" s="215"/>
      <c r="Q93" s="215"/>
    </row>
    <row r="94" spans="1:17" ht="15" customHeight="1">
      <c r="A94" s="1479"/>
      <c r="B94" s="1842"/>
      <c r="C94" s="1833" t="s">
        <v>579</v>
      </c>
      <c r="D94" s="1834"/>
      <c r="E94" s="1501">
        <v>36</v>
      </c>
      <c r="F94" s="1504">
        <v>494.552</v>
      </c>
      <c r="G94" s="1504">
        <v>490.944</v>
      </c>
      <c r="H94" s="1505">
        <v>461.41</v>
      </c>
      <c r="I94" s="1492"/>
      <c r="J94" s="216"/>
      <c r="K94" s="219"/>
      <c r="L94" s="217"/>
      <c r="M94" s="218"/>
      <c r="N94" s="215"/>
      <c r="O94" s="215"/>
      <c r="P94" s="215"/>
      <c r="Q94" s="215"/>
    </row>
    <row r="95" spans="1:17" ht="15" customHeight="1">
      <c r="A95" s="1479"/>
      <c r="B95" s="1842"/>
      <c r="C95" s="1833" t="s">
        <v>198</v>
      </c>
      <c r="D95" s="1834"/>
      <c r="E95" s="1501">
        <v>103</v>
      </c>
      <c r="F95" s="1504">
        <v>493.475</v>
      </c>
      <c r="G95" s="1504">
        <v>485.942</v>
      </c>
      <c r="H95" s="1505">
        <v>451.561</v>
      </c>
      <c r="I95" s="1492"/>
      <c r="J95" s="216"/>
      <c r="K95" s="219"/>
      <c r="L95" s="217"/>
      <c r="M95" s="218"/>
      <c r="N95" s="215"/>
      <c r="O95" s="215"/>
      <c r="P95" s="215"/>
      <c r="Q95" s="215"/>
    </row>
    <row r="96" spans="1:17" ht="15" customHeight="1">
      <c r="A96" s="1479"/>
      <c r="B96" s="1842" t="s">
        <v>289</v>
      </c>
      <c r="C96" s="1833" t="s">
        <v>423</v>
      </c>
      <c r="D96" s="1834"/>
      <c r="E96" s="1501">
        <v>77</v>
      </c>
      <c r="F96" s="1504">
        <v>552.384</v>
      </c>
      <c r="G96" s="1504">
        <v>554.752</v>
      </c>
      <c r="H96" s="1505">
        <v>539.99</v>
      </c>
      <c r="I96" s="1492"/>
      <c r="J96" s="216"/>
      <c r="K96" s="219"/>
      <c r="L96" s="217"/>
      <c r="M96" s="218"/>
      <c r="N96" s="215"/>
      <c r="O96" s="215"/>
      <c r="P96" s="215"/>
      <c r="Q96" s="215"/>
    </row>
    <row r="97" spans="1:17" ht="15" customHeight="1">
      <c r="A97" s="1479"/>
      <c r="B97" s="1842"/>
      <c r="C97" s="1833" t="s">
        <v>198</v>
      </c>
      <c r="D97" s="1834"/>
      <c r="E97" s="1501">
        <v>200</v>
      </c>
      <c r="F97" s="1504">
        <v>539.358</v>
      </c>
      <c r="G97" s="1504">
        <v>538.434</v>
      </c>
      <c r="H97" s="1505">
        <v>517.799</v>
      </c>
      <c r="I97" s="1492"/>
      <c r="J97" s="216"/>
      <c r="K97" s="219"/>
      <c r="L97" s="217"/>
      <c r="M97" s="218"/>
      <c r="N97" s="215"/>
      <c r="O97" s="215"/>
      <c r="P97" s="215"/>
      <c r="Q97" s="215"/>
    </row>
    <row r="98" spans="1:17" ht="15" customHeight="1">
      <c r="A98" s="1479"/>
      <c r="B98" s="1842"/>
      <c r="C98" s="1833" t="s">
        <v>901</v>
      </c>
      <c r="D98" s="1834"/>
      <c r="E98" s="1501">
        <v>108</v>
      </c>
      <c r="F98" s="1506">
        <v>507.443</v>
      </c>
      <c r="G98" s="1504">
        <v>499.129</v>
      </c>
      <c r="H98" s="1505">
        <v>469.808</v>
      </c>
      <c r="I98" s="1492"/>
      <c r="J98" s="216"/>
      <c r="K98" s="220"/>
      <c r="L98" s="217"/>
      <c r="M98" s="218"/>
      <c r="N98" s="215"/>
      <c r="O98" s="215"/>
      <c r="P98" s="215"/>
      <c r="Q98" s="215"/>
    </row>
    <row r="99" spans="1:17" ht="15" customHeight="1">
      <c r="A99" s="1479"/>
      <c r="B99" s="1842" t="s">
        <v>225</v>
      </c>
      <c r="C99" s="1833" t="s">
        <v>198</v>
      </c>
      <c r="D99" s="1834"/>
      <c r="E99" s="1501">
        <v>57</v>
      </c>
      <c r="F99" s="1504">
        <v>471.554</v>
      </c>
      <c r="G99" s="1504">
        <v>467.794</v>
      </c>
      <c r="H99" s="1505">
        <v>433.978</v>
      </c>
      <c r="I99" s="1492"/>
      <c r="J99" s="216"/>
      <c r="K99" s="220"/>
      <c r="L99" s="217"/>
      <c r="M99" s="218"/>
      <c r="N99" s="215"/>
      <c r="O99" s="215"/>
      <c r="P99" s="215"/>
      <c r="Q99" s="215"/>
    </row>
    <row r="100" spans="1:17" ht="15" customHeight="1">
      <c r="A100" s="1479"/>
      <c r="B100" s="1842"/>
      <c r="C100" s="1833" t="s">
        <v>579</v>
      </c>
      <c r="D100" s="1834"/>
      <c r="E100" s="1501">
        <v>36</v>
      </c>
      <c r="F100" s="1504">
        <v>454.965</v>
      </c>
      <c r="G100" s="1504">
        <v>452.849</v>
      </c>
      <c r="H100" s="1505">
        <v>421.019</v>
      </c>
      <c r="I100" s="1492"/>
      <c r="J100" s="216"/>
      <c r="K100" s="220"/>
      <c r="L100" s="217"/>
      <c r="M100" s="218"/>
      <c r="N100" s="215"/>
      <c r="O100" s="215"/>
      <c r="P100" s="215"/>
      <c r="Q100" s="215"/>
    </row>
    <row r="101" spans="1:17" ht="15" customHeight="1">
      <c r="A101" s="1479"/>
      <c r="B101" s="1842"/>
      <c r="C101" s="1845" t="s">
        <v>419</v>
      </c>
      <c r="D101" s="1846"/>
      <c r="E101" s="1501">
        <v>72</v>
      </c>
      <c r="F101" s="1504">
        <v>412.969</v>
      </c>
      <c r="G101" s="1504">
        <v>410.995</v>
      </c>
      <c r="H101" s="1505">
        <v>369.225</v>
      </c>
      <c r="I101" s="1492"/>
      <c r="J101" s="216"/>
      <c r="K101" s="220"/>
      <c r="L101" s="217"/>
      <c r="M101" s="218"/>
      <c r="N101" s="215"/>
      <c r="O101" s="215"/>
      <c r="P101" s="215"/>
      <c r="Q101" s="215"/>
    </row>
    <row r="102" spans="1:17" ht="15" customHeight="1">
      <c r="A102" s="1479"/>
      <c r="B102" s="1842" t="s">
        <v>226</v>
      </c>
      <c r="C102" s="1833" t="s">
        <v>198</v>
      </c>
      <c r="D102" s="1834"/>
      <c r="E102" s="1501">
        <v>77</v>
      </c>
      <c r="F102" s="1504">
        <v>484.559</v>
      </c>
      <c r="G102" s="1504">
        <v>480.017</v>
      </c>
      <c r="H102" s="1505">
        <v>441.484</v>
      </c>
      <c r="I102" s="1492"/>
      <c r="J102" s="216"/>
      <c r="K102" s="220"/>
      <c r="L102" s="217"/>
      <c r="M102" s="218"/>
      <c r="N102" s="215"/>
      <c r="O102" s="215"/>
      <c r="P102" s="215"/>
      <c r="Q102" s="215"/>
    </row>
    <row r="103" spans="1:17" ht="15" customHeight="1">
      <c r="A103" s="1479"/>
      <c r="B103" s="1842"/>
      <c r="C103" s="1833" t="s">
        <v>579</v>
      </c>
      <c r="D103" s="1834"/>
      <c r="E103" s="1501">
        <v>57</v>
      </c>
      <c r="F103" s="1504">
        <v>478.609</v>
      </c>
      <c r="G103" s="1504">
        <v>473.227</v>
      </c>
      <c r="H103" s="1505">
        <v>441.138</v>
      </c>
      <c r="I103" s="1492"/>
      <c r="J103" s="216"/>
      <c r="K103" s="220"/>
      <c r="L103" s="217"/>
      <c r="M103" s="218"/>
      <c r="N103" s="215"/>
      <c r="O103" s="215"/>
      <c r="P103" s="215"/>
      <c r="Q103" s="215"/>
    </row>
    <row r="104" spans="1:17" ht="15" customHeight="1">
      <c r="A104" s="1479"/>
      <c r="B104" s="1842"/>
      <c r="C104" s="1833" t="s">
        <v>420</v>
      </c>
      <c r="D104" s="1834"/>
      <c r="E104" s="1501">
        <v>82</v>
      </c>
      <c r="F104" s="1504">
        <v>465.743</v>
      </c>
      <c r="G104" s="1504">
        <v>452.266</v>
      </c>
      <c r="H104" s="1505">
        <v>409.777</v>
      </c>
      <c r="I104" s="1492"/>
      <c r="J104" s="216"/>
      <c r="K104" s="220"/>
      <c r="L104" s="217"/>
      <c r="M104" s="218"/>
      <c r="N104" s="215"/>
      <c r="O104" s="215"/>
      <c r="P104" s="215"/>
      <c r="Q104" s="215"/>
    </row>
    <row r="105" spans="1:17" ht="15" customHeight="1">
      <c r="A105" s="1479"/>
      <c r="B105" s="1842" t="s">
        <v>227</v>
      </c>
      <c r="C105" s="1833" t="s">
        <v>198</v>
      </c>
      <c r="D105" s="1834"/>
      <c r="E105" s="1501">
        <v>62</v>
      </c>
      <c r="F105" s="1504">
        <v>433.347</v>
      </c>
      <c r="G105" s="1504">
        <v>428.242</v>
      </c>
      <c r="H105" s="1505">
        <v>393.051</v>
      </c>
      <c r="I105" s="1492"/>
      <c r="J105" s="216"/>
      <c r="K105" s="220"/>
      <c r="L105" s="217"/>
      <c r="M105" s="218"/>
      <c r="N105" s="215"/>
      <c r="O105" s="215"/>
      <c r="P105" s="215"/>
      <c r="Q105" s="215"/>
    </row>
    <row r="106" spans="1:17" ht="15" customHeight="1">
      <c r="A106" s="1479"/>
      <c r="B106" s="1842"/>
      <c r="C106" s="1833" t="s">
        <v>579</v>
      </c>
      <c r="D106" s="1834"/>
      <c r="E106" s="1501">
        <v>31</v>
      </c>
      <c r="F106" s="1504">
        <v>377.935</v>
      </c>
      <c r="G106" s="1504">
        <v>373.897</v>
      </c>
      <c r="H106" s="1505">
        <v>345.262</v>
      </c>
      <c r="I106" s="1492"/>
      <c r="J106" s="216"/>
      <c r="K106" s="219"/>
      <c r="L106" s="217"/>
      <c r="M106" s="218"/>
      <c r="N106" s="215"/>
      <c r="O106" s="215"/>
      <c r="P106" s="215"/>
      <c r="Q106" s="215"/>
    </row>
    <row r="107" spans="1:17" ht="15" customHeight="1">
      <c r="A107" s="1479"/>
      <c r="B107" s="1842"/>
      <c r="C107" s="1833" t="s">
        <v>420</v>
      </c>
      <c r="D107" s="1834"/>
      <c r="E107" s="1501">
        <v>93</v>
      </c>
      <c r="F107" s="1504">
        <v>338.276</v>
      </c>
      <c r="G107" s="1504">
        <v>312.747</v>
      </c>
      <c r="H107" s="1505">
        <v>274.409</v>
      </c>
      <c r="I107" s="1492"/>
      <c r="J107" s="216"/>
      <c r="K107" s="220"/>
      <c r="L107" s="217"/>
      <c r="M107" s="218"/>
      <c r="N107" s="215"/>
      <c r="O107" s="215"/>
      <c r="P107" s="215"/>
      <c r="Q107" s="215"/>
    </row>
    <row r="108" spans="1:17" ht="15" customHeight="1">
      <c r="A108" s="1479"/>
      <c r="B108" s="1842" t="s">
        <v>228</v>
      </c>
      <c r="C108" s="1833" t="s">
        <v>423</v>
      </c>
      <c r="D108" s="1834"/>
      <c r="E108" s="1501">
        <v>62</v>
      </c>
      <c r="F108" s="1504">
        <v>550.784</v>
      </c>
      <c r="G108" s="1504">
        <v>550.799</v>
      </c>
      <c r="H108" s="1505">
        <v>536.022</v>
      </c>
      <c r="I108" s="1492"/>
      <c r="J108" s="216"/>
      <c r="K108" s="220"/>
      <c r="L108" s="217"/>
      <c r="M108" s="218"/>
      <c r="N108" s="215"/>
      <c r="O108" s="215"/>
      <c r="P108" s="215"/>
      <c r="Q108" s="215"/>
    </row>
    <row r="109" spans="1:17" ht="15" customHeight="1">
      <c r="A109" s="1479"/>
      <c r="B109" s="1842"/>
      <c r="C109" s="1833" t="s">
        <v>579</v>
      </c>
      <c r="D109" s="1834"/>
      <c r="E109" s="1501">
        <v>41</v>
      </c>
      <c r="F109" s="1504">
        <v>521.67</v>
      </c>
      <c r="G109" s="1504">
        <v>531.962</v>
      </c>
      <c r="H109" s="1505">
        <v>514.361</v>
      </c>
      <c r="I109" s="1492"/>
      <c r="J109" s="216"/>
      <c r="K109" s="220"/>
      <c r="L109" s="217"/>
      <c r="M109" s="218"/>
      <c r="N109" s="215"/>
      <c r="O109" s="215"/>
      <c r="P109" s="215"/>
      <c r="Q109" s="215"/>
    </row>
    <row r="110" spans="1:17" ht="15" customHeight="1">
      <c r="A110" s="1479"/>
      <c r="B110" s="1842"/>
      <c r="C110" s="1833" t="s">
        <v>198</v>
      </c>
      <c r="D110" s="1834"/>
      <c r="E110" s="1501">
        <v>88</v>
      </c>
      <c r="F110" s="1504">
        <v>531.831</v>
      </c>
      <c r="G110" s="1504">
        <v>531.457</v>
      </c>
      <c r="H110" s="1505">
        <v>507.294</v>
      </c>
      <c r="I110" s="1492"/>
      <c r="J110" s="216"/>
      <c r="K110" s="220"/>
      <c r="L110" s="217"/>
      <c r="M110" s="218"/>
      <c r="N110" s="215"/>
      <c r="O110" s="215"/>
      <c r="P110" s="215"/>
      <c r="Q110" s="215"/>
    </row>
    <row r="111" spans="1:17" ht="15.75" customHeight="1">
      <c r="A111" s="1479"/>
      <c r="B111" s="1842" t="s">
        <v>230</v>
      </c>
      <c r="C111" s="1833" t="s">
        <v>423</v>
      </c>
      <c r="D111" s="1834"/>
      <c r="E111" s="1501">
        <v>62</v>
      </c>
      <c r="F111" s="1504">
        <v>538.801</v>
      </c>
      <c r="G111" s="1504">
        <v>538.773</v>
      </c>
      <c r="H111" s="1505">
        <v>522.094</v>
      </c>
      <c r="I111" s="1492"/>
      <c r="J111" s="216"/>
      <c r="K111" s="220"/>
      <c r="L111" s="217"/>
      <c r="M111" s="218"/>
      <c r="N111" s="215"/>
      <c r="O111" s="215"/>
      <c r="P111" s="215"/>
      <c r="Q111" s="215"/>
    </row>
    <row r="112" spans="1:17" ht="15.75" customHeight="1">
      <c r="A112" s="1479"/>
      <c r="B112" s="1842"/>
      <c r="C112" s="1833" t="s">
        <v>579</v>
      </c>
      <c r="D112" s="1834"/>
      <c r="E112" s="1501">
        <v>36</v>
      </c>
      <c r="F112" s="1504">
        <v>518.506</v>
      </c>
      <c r="G112" s="1504">
        <v>517.923</v>
      </c>
      <c r="H112" s="1505">
        <v>498.541</v>
      </c>
      <c r="I112" s="1492"/>
      <c r="J112" s="216"/>
      <c r="K112" s="220"/>
      <c r="L112" s="217"/>
      <c r="M112" s="218"/>
      <c r="N112" s="215"/>
      <c r="O112" s="215"/>
      <c r="P112" s="215"/>
      <c r="Q112" s="215"/>
    </row>
    <row r="113" spans="1:17" ht="15.75" customHeight="1">
      <c r="A113" s="1479"/>
      <c r="B113" s="1842"/>
      <c r="C113" s="1833" t="s">
        <v>198</v>
      </c>
      <c r="D113" s="1834"/>
      <c r="E113" s="1501">
        <v>195</v>
      </c>
      <c r="F113" s="1504">
        <v>521.049</v>
      </c>
      <c r="G113" s="1504">
        <v>517.864</v>
      </c>
      <c r="H113" s="1505">
        <v>494.532</v>
      </c>
      <c r="I113" s="1492"/>
      <c r="J113" s="216"/>
      <c r="K113" s="219"/>
      <c r="L113" s="217"/>
      <c r="M113" s="218"/>
      <c r="N113" s="215"/>
      <c r="O113" s="215"/>
      <c r="P113" s="215"/>
      <c r="Q113" s="215"/>
    </row>
    <row r="114" spans="1:17" ht="15" customHeight="1">
      <c r="A114" s="1479"/>
      <c r="B114" s="1842" t="s">
        <v>231</v>
      </c>
      <c r="C114" s="1833" t="s">
        <v>198</v>
      </c>
      <c r="D114" s="1834"/>
      <c r="E114" s="1501">
        <v>72</v>
      </c>
      <c r="F114" s="1504">
        <v>496.675</v>
      </c>
      <c r="G114" s="1504">
        <v>490.398</v>
      </c>
      <c r="H114" s="1505">
        <v>459.2</v>
      </c>
      <c r="I114" s="1492"/>
      <c r="J114" s="216"/>
      <c r="K114" s="220"/>
      <c r="L114" s="217"/>
      <c r="M114" s="218"/>
      <c r="N114" s="215"/>
      <c r="O114" s="215"/>
      <c r="P114" s="215"/>
      <c r="Q114" s="215"/>
    </row>
    <row r="115" spans="1:17" ht="15" customHeight="1">
      <c r="A115" s="1479"/>
      <c r="B115" s="1843"/>
      <c r="C115" s="1833" t="s">
        <v>579</v>
      </c>
      <c r="D115" s="1834"/>
      <c r="E115" s="1501">
        <v>51</v>
      </c>
      <c r="F115" s="1504">
        <v>481.353</v>
      </c>
      <c r="G115" s="1504">
        <v>478.699</v>
      </c>
      <c r="H115" s="1505">
        <v>448.469</v>
      </c>
      <c r="I115" s="1492"/>
      <c r="J115" s="216"/>
      <c r="K115" s="219"/>
      <c r="L115" s="217"/>
      <c r="M115" s="218"/>
      <c r="N115" s="215"/>
      <c r="O115" s="215"/>
      <c r="P115" s="215"/>
      <c r="Q115" s="215"/>
    </row>
    <row r="116" spans="1:17" ht="15" customHeight="1">
      <c r="A116" s="1479"/>
      <c r="B116" s="1843"/>
      <c r="C116" s="1833" t="s">
        <v>419</v>
      </c>
      <c r="D116" s="1834"/>
      <c r="E116" s="1501">
        <v>103</v>
      </c>
      <c r="F116" s="1504">
        <v>453.839</v>
      </c>
      <c r="G116" s="1504">
        <v>443.363</v>
      </c>
      <c r="H116" s="1505">
        <v>396.723</v>
      </c>
      <c r="I116" s="1492"/>
      <c r="J116" s="216"/>
      <c r="K116" s="220"/>
      <c r="L116" s="217"/>
      <c r="M116" s="218"/>
      <c r="N116" s="215"/>
      <c r="O116" s="215"/>
      <c r="P116" s="215"/>
      <c r="Q116" s="215"/>
    </row>
    <row r="117" spans="1:17" ht="15" customHeight="1">
      <c r="A117" s="1479"/>
      <c r="B117" s="1842" t="s">
        <v>232</v>
      </c>
      <c r="C117" s="1833" t="s">
        <v>198</v>
      </c>
      <c r="D117" s="1834"/>
      <c r="E117" s="1524">
        <v>62</v>
      </c>
      <c r="F117" s="1504">
        <v>422.653</v>
      </c>
      <c r="G117" s="1504">
        <v>417.137</v>
      </c>
      <c r="H117" s="1505">
        <v>384.517</v>
      </c>
      <c r="I117" s="1492"/>
      <c r="J117" s="216"/>
      <c r="K117" s="220"/>
      <c r="L117" s="217"/>
      <c r="M117" s="218"/>
      <c r="N117" s="215"/>
      <c r="O117" s="215"/>
      <c r="P117" s="215"/>
      <c r="Q117" s="215"/>
    </row>
    <row r="118" spans="1:17" ht="15" customHeight="1">
      <c r="A118" s="1479"/>
      <c r="B118" s="1842"/>
      <c r="C118" s="1833" t="s">
        <v>579</v>
      </c>
      <c r="D118" s="1834"/>
      <c r="E118" s="1524">
        <v>41</v>
      </c>
      <c r="F118" s="1504">
        <v>385.322</v>
      </c>
      <c r="G118" s="1504">
        <v>385.118</v>
      </c>
      <c r="H118" s="1505">
        <v>347.338</v>
      </c>
      <c r="I118" s="1492"/>
      <c r="J118" s="216"/>
      <c r="K118" s="219"/>
      <c r="L118" s="217"/>
      <c r="M118" s="218"/>
      <c r="N118" s="215"/>
      <c r="O118" s="215"/>
      <c r="P118" s="215"/>
      <c r="Q118" s="215"/>
    </row>
    <row r="119" spans="1:17" ht="15" customHeight="1">
      <c r="A119" s="1479"/>
      <c r="B119" s="1842"/>
      <c r="C119" s="1833" t="s">
        <v>901</v>
      </c>
      <c r="D119" s="1834"/>
      <c r="E119" s="1524">
        <v>72</v>
      </c>
      <c r="F119" s="1504">
        <v>350.976</v>
      </c>
      <c r="G119" s="1504">
        <v>323.83</v>
      </c>
      <c r="H119" s="1505">
        <v>290.619</v>
      </c>
      <c r="I119" s="1492"/>
      <c r="J119" s="216"/>
      <c r="K119" s="220"/>
      <c r="L119" s="217"/>
      <c r="M119" s="218"/>
      <c r="N119" s="215"/>
      <c r="O119" s="215"/>
      <c r="P119" s="215"/>
      <c r="Q119" s="215"/>
    </row>
    <row r="120" spans="1:17" ht="15" customHeight="1">
      <c r="A120" s="1479"/>
      <c r="B120" s="1842" t="s">
        <v>302</v>
      </c>
      <c r="C120" s="1833" t="s">
        <v>198</v>
      </c>
      <c r="D120" s="1834"/>
      <c r="E120" s="1524">
        <v>47</v>
      </c>
      <c r="F120" s="1504">
        <v>340.961</v>
      </c>
      <c r="G120" s="1504">
        <v>485.137</v>
      </c>
      <c r="H120" s="1505">
        <v>452.925</v>
      </c>
      <c r="I120" s="1483"/>
      <c r="J120" s="215"/>
      <c r="K120" s="215"/>
      <c r="L120" s="215"/>
      <c r="M120" s="215"/>
      <c r="N120" s="215"/>
      <c r="O120" s="215"/>
      <c r="P120" s="215"/>
      <c r="Q120" s="215"/>
    </row>
    <row r="121" spans="1:17" ht="15" customHeight="1">
      <c r="A121" s="1479"/>
      <c r="B121" s="1842"/>
      <c r="C121" s="1833" t="s">
        <v>579</v>
      </c>
      <c r="D121" s="1834"/>
      <c r="E121" s="1524">
        <v>52</v>
      </c>
      <c r="F121" s="1525">
        <v>334.916</v>
      </c>
      <c r="G121" s="1525">
        <v>475.966</v>
      </c>
      <c r="H121" s="1526">
        <v>438.957</v>
      </c>
      <c r="I121" s="1483"/>
      <c r="J121" s="215"/>
      <c r="K121" s="215"/>
      <c r="L121" s="215"/>
      <c r="M121" s="215"/>
      <c r="N121" s="215"/>
      <c r="O121" s="215"/>
      <c r="P121" s="215"/>
      <c r="Q121" s="215"/>
    </row>
    <row r="122" spans="1:17" ht="15" customHeight="1" thickBot="1">
      <c r="A122" s="1479"/>
      <c r="B122" s="1844"/>
      <c r="C122" s="1835" t="s">
        <v>903</v>
      </c>
      <c r="D122" s="1836"/>
      <c r="E122" s="1527">
        <v>47</v>
      </c>
      <c r="F122" s="1495">
        <v>433.668</v>
      </c>
      <c r="G122" s="1528">
        <v>423.539</v>
      </c>
      <c r="H122" s="1529">
        <v>366.299</v>
      </c>
      <c r="I122" s="1483"/>
      <c r="J122" s="215"/>
      <c r="K122" s="215"/>
      <c r="L122" s="215"/>
      <c r="M122" s="215"/>
      <c r="N122" s="215"/>
      <c r="O122" s="215"/>
      <c r="P122" s="215"/>
      <c r="Q122" s="215"/>
    </row>
    <row r="123" spans="1:17" ht="15" customHeight="1">
      <c r="A123" s="1479"/>
      <c r="B123" s="1515" t="s">
        <v>907</v>
      </c>
      <c r="C123" s="1516"/>
      <c r="D123" s="1516"/>
      <c r="E123" s="1517"/>
      <c r="F123" s="1518"/>
      <c r="G123" s="1519"/>
      <c r="H123" s="1519"/>
      <c r="I123" s="1483"/>
      <c r="J123" s="215"/>
      <c r="K123" s="215"/>
      <c r="L123" s="215"/>
      <c r="M123" s="215"/>
      <c r="N123" s="215"/>
      <c r="O123" s="215"/>
      <c r="P123" s="215"/>
      <c r="Q123" s="215"/>
    </row>
    <row r="124" spans="1:17" s="118" customFormat="1" ht="15" customHeight="1">
      <c r="A124" s="1479"/>
      <c r="B124" s="1515" t="s">
        <v>279</v>
      </c>
      <c r="C124" s="1520"/>
      <c r="D124" s="1520"/>
      <c r="E124" s="1517"/>
      <c r="F124" s="1518"/>
      <c r="G124" s="1519"/>
      <c r="H124" s="1519"/>
      <c r="I124" s="1483"/>
      <c r="J124" s="222"/>
      <c r="K124" s="222"/>
      <c r="L124" s="222"/>
      <c r="M124" s="222"/>
      <c r="N124" s="222"/>
      <c r="O124" s="222"/>
      <c r="P124" s="222"/>
      <c r="Q124" s="222"/>
    </row>
    <row r="125" spans="1:17" s="118" customFormat="1" ht="30" customHeight="1" thickBot="1">
      <c r="A125" s="1840" t="s">
        <v>1004</v>
      </c>
      <c r="B125" s="1841"/>
      <c r="C125" s="1841"/>
      <c r="D125" s="1841"/>
      <c r="E125" s="1841"/>
      <c r="F125" s="1841"/>
      <c r="G125" s="1841"/>
      <c r="H125" s="1841"/>
      <c r="I125" s="1479"/>
      <c r="P125" s="222"/>
      <c r="Q125" s="222"/>
    </row>
    <row r="126" spans="1:17" s="118" customFormat="1" ht="15" customHeight="1" thickBot="1">
      <c r="A126" s="1837" t="s">
        <v>777</v>
      </c>
      <c r="B126" s="1838"/>
      <c r="C126" s="1838"/>
      <c r="D126" s="1838"/>
      <c r="E126" s="1838"/>
      <c r="F126" s="1838"/>
      <c r="G126" s="1838"/>
      <c r="H126" s="1839"/>
      <c r="I126" s="1479"/>
      <c r="J126" s="466"/>
      <c r="K126" s="222"/>
      <c r="L126" s="222"/>
      <c r="M126" s="222"/>
      <c r="N126" s="222"/>
      <c r="O126" s="222"/>
      <c r="P126" s="222"/>
      <c r="Q126" s="222"/>
    </row>
    <row r="127" spans="1:17" s="118" customFormat="1" ht="15" customHeight="1">
      <c r="A127" s="1530" t="s">
        <v>94</v>
      </c>
      <c r="B127" s="1531" t="s">
        <v>110</v>
      </c>
      <c r="C127" s="1532" t="s">
        <v>111</v>
      </c>
      <c r="D127" s="1533" t="s">
        <v>117</v>
      </c>
      <c r="E127" s="1534" t="s">
        <v>116</v>
      </c>
      <c r="F127" s="1533" t="s">
        <v>115</v>
      </c>
      <c r="G127" s="1533" t="s">
        <v>121</v>
      </c>
      <c r="H127" s="1535" t="s">
        <v>118</v>
      </c>
      <c r="I127" s="1479"/>
      <c r="K127" s="222"/>
      <c r="L127" s="222"/>
      <c r="M127" s="222"/>
      <c r="N127" s="222"/>
      <c r="O127" s="222"/>
      <c r="P127" s="222"/>
      <c r="Q127" s="222"/>
    </row>
    <row r="128" spans="1:17" s="118" customFormat="1" ht="15" customHeight="1">
      <c r="A128" s="1536">
        <v>2012</v>
      </c>
      <c r="B128" s="1564">
        <v>1</v>
      </c>
      <c r="C128" s="1537"/>
      <c r="D128" s="1538"/>
      <c r="E128" s="1539"/>
      <c r="F128" s="1538"/>
      <c r="G128" s="1562">
        <v>9</v>
      </c>
      <c r="H128" s="1540"/>
      <c r="I128" s="1479"/>
      <c r="K128" s="222"/>
      <c r="L128" s="222"/>
      <c r="M128" s="222"/>
      <c r="N128" s="222"/>
      <c r="O128" s="222"/>
      <c r="P128" s="222"/>
      <c r="Q128" s="222"/>
    </row>
    <row r="129" spans="1:17" ht="15" customHeight="1">
      <c r="A129" s="1541">
        <v>2011</v>
      </c>
      <c r="B129" s="1542">
        <v>6</v>
      </c>
      <c r="C129" s="1542"/>
      <c r="D129" s="1542">
        <v>1</v>
      </c>
      <c r="E129" s="1543">
        <v>2</v>
      </c>
      <c r="F129" s="1543">
        <v>5</v>
      </c>
      <c r="G129" s="418">
        <v>9</v>
      </c>
      <c r="H129" s="419">
        <v>5</v>
      </c>
      <c r="I129" s="1479"/>
      <c r="K129" s="215"/>
      <c r="L129" s="215"/>
      <c r="M129" s="215"/>
      <c r="N129" s="215"/>
      <c r="O129" s="215"/>
      <c r="P129" s="215"/>
      <c r="Q129" s="215"/>
    </row>
    <row r="130" spans="1:17" ht="15" customHeight="1" thickBot="1">
      <c r="A130" s="1544">
        <v>2010</v>
      </c>
      <c r="B130" s="1545">
        <v>6</v>
      </c>
      <c r="C130" s="1546"/>
      <c r="D130" s="1547">
        <v>2</v>
      </c>
      <c r="E130" s="1548"/>
      <c r="F130" s="1547"/>
      <c r="G130" s="1547">
        <v>8</v>
      </c>
      <c r="H130" s="1549">
        <v>6</v>
      </c>
      <c r="I130" s="1479"/>
      <c r="K130" s="215"/>
      <c r="L130" s="215"/>
      <c r="M130" s="215"/>
      <c r="N130" s="215"/>
      <c r="O130" s="215"/>
      <c r="P130" s="215"/>
      <c r="Q130" s="215"/>
    </row>
    <row r="131" spans="1:17" ht="15" customHeight="1" thickBot="1">
      <c r="A131" s="1837" t="s">
        <v>806</v>
      </c>
      <c r="B131" s="1838"/>
      <c r="C131" s="1838"/>
      <c r="D131" s="1838"/>
      <c r="E131" s="1838"/>
      <c r="F131" s="1838"/>
      <c r="G131" s="1838"/>
      <c r="H131" s="1839"/>
      <c r="I131" s="1479"/>
      <c r="J131" s="466"/>
      <c r="K131" s="215"/>
      <c r="L131" s="215"/>
      <c r="M131" s="215"/>
      <c r="N131" s="215"/>
      <c r="O131" s="215"/>
      <c r="P131" s="215"/>
      <c r="Q131" s="215"/>
    </row>
    <row r="132" spans="1:17" s="119" customFormat="1" ht="15" customHeight="1">
      <c r="A132" s="1530" t="s">
        <v>94</v>
      </c>
      <c r="B132" s="1531" t="s">
        <v>110</v>
      </c>
      <c r="C132" s="1532" t="s">
        <v>111</v>
      </c>
      <c r="D132" s="1533" t="s">
        <v>117</v>
      </c>
      <c r="E132" s="1534" t="s">
        <v>116</v>
      </c>
      <c r="F132" s="1533" t="s">
        <v>115</v>
      </c>
      <c r="G132" s="1533" t="s">
        <v>121</v>
      </c>
      <c r="H132" s="1535" t="s">
        <v>118</v>
      </c>
      <c r="I132" s="1479"/>
      <c r="K132" s="223"/>
      <c r="L132" s="223"/>
      <c r="M132" s="223"/>
      <c r="N132" s="223"/>
      <c r="O132" s="223"/>
      <c r="P132" s="223"/>
      <c r="Q132" s="223"/>
    </row>
    <row r="133" spans="1:17" s="119" customFormat="1" ht="15" customHeight="1">
      <c r="A133" s="1536">
        <v>2012</v>
      </c>
      <c r="B133" s="1564">
        <v>52</v>
      </c>
      <c r="C133" s="1542">
        <v>1</v>
      </c>
      <c r="D133" s="1538"/>
      <c r="E133" s="1539"/>
      <c r="F133" s="1562">
        <v>1</v>
      </c>
      <c r="G133" s="1562">
        <v>104</v>
      </c>
      <c r="H133" s="1563">
        <v>38</v>
      </c>
      <c r="I133" s="1479"/>
      <c r="K133" s="223"/>
      <c r="L133" s="223"/>
      <c r="M133" s="223"/>
      <c r="N133" s="223"/>
      <c r="O133" s="223"/>
      <c r="P133" s="223"/>
      <c r="Q133" s="223"/>
    </row>
    <row r="134" spans="1:17" s="119" customFormat="1" ht="15" customHeight="1">
      <c r="A134" s="1536">
        <v>2011</v>
      </c>
      <c r="B134" s="1542">
        <v>41</v>
      </c>
      <c r="C134" s="1537"/>
      <c r="D134" s="1537"/>
      <c r="E134" s="1537"/>
      <c r="F134" s="1537"/>
      <c r="G134" s="1542">
        <v>100</v>
      </c>
      <c r="H134" s="419">
        <v>24</v>
      </c>
      <c r="I134" s="1479"/>
      <c r="K134" s="223"/>
      <c r="L134" s="223"/>
      <c r="M134" s="223"/>
      <c r="N134" s="223"/>
      <c r="O134" s="223"/>
      <c r="P134" s="223"/>
      <c r="Q134" s="223"/>
    </row>
    <row r="135" spans="1:17" s="119" customFormat="1" ht="15" customHeight="1" thickBot="1">
      <c r="A135" s="1550">
        <v>2010</v>
      </c>
      <c r="B135" s="1513">
        <v>44</v>
      </c>
      <c r="C135" s="1551"/>
      <c r="D135" s="1513">
        <v>2</v>
      </c>
      <c r="E135" s="1552">
        <v>5</v>
      </c>
      <c r="F135" s="1513">
        <v>4</v>
      </c>
      <c r="G135" s="1513">
        <v>111</v>
      </c>
      <c r="H135" s="1514">
        <v>27</v>
      </c>
      <c r="I135" s="1479"/>
      <c r="K135" s="223"/>
      <c r="L135" s="223"/>
      <c r="M135" s="223"/>
      <c r="N135" s="223"/>
      <c r="O135" s="223"/>
      <c r="P135" s="223"/>
      <c r="Q135" s="223"/>
    </row>
    <row r="136" spans="1:17" s="118" customFormat="1" ht="15" customHeight="1">
      <c r="A136" s="1553" t="s">
        <v>905</v>
      </c>
      <c r="B136" s="1554"/>
      <c r="C136" s="1554"/>
      <c r="D136" s="1555"/>
      <c r="E136" s="1556"/>
      <c r="F136" s="1556"/>
      <c r="G136" s="1556"/>
      <c r="H136" s="1483"/>
      <c r="J136" s="222"/>
      <c r="K136" s="222"/>
      <c r="L136" s="222"/>
      <c r="M136" s="222"/>
      <c r="N136" s="222"/>
      <c r="O136" s="222"/>
      <c r="P136" s="222"/>
      <c r="Q136" s="222"/>
    </row>
    <row r="137" spans="1:17" s="118" customFormat="1" ht="15" customHeight="1">
      <c r="A137" s="1515" t="s">
        <v>906</v>
      </c>
      <c r="B137" s="1557"/>
      <c r="C137" s="1557"/>
      <c r="D137" s="1558"/>
      <c r="E137" s="1556"/>
      <c r="F137" s="1556"/>
      <c r="G137" s="1556"/>
      <c r="H137" s="1483"/>
      <c r="J137" s="222"/>
      <c r="K137" s="222"/>
      <c r="L137" s="222"/>
      <c r="M137" s="222"/>
      <c r="N137" s="222"/>
      <c r="O137" s="222"/>
      <c r="P137" s="222"/>
      <c r="Q137" s="222"/>
    </row>
    <row r="138" spans="1:17" ht="11.25" customHeight="1">
      <c r="A138" s="1479"/>
      <c r="B138" s="1479"/>
      <c r="C138" s="1559"/>
      <c r="D138" s="1559"/>
      <c r="E138" s="1560"/>
      <c r="F138" s="1561"/>
      <c r="G138" s="1561"/>
      <c r="H138" s="1561"/>
      <c r="I138" s="1483"/>
      <c r="J138" s="215"/>
      <c r="K138" s="215"/>
      <c r="L138" s="215"/>
      <c r="M138" s="215"/>
      <c r="N138" s="215"/>
      <c r="O138" s="215"/>
      <c r="P138" s="215"/>
      <c r="Q138" s="215"/>
    </row>
    <row r="139" spans="6:17" ht="11.25" customHeight="1">
      <c r="F139" s="195"/>
      <c r="G139" s="195"/>
      <c r="H139" s="195"/>
      <c r="I139" s="215"/>
      <c r="J139" s="215"/>
      <c r="K139" s="215"/>
      <c r="L139" s="215"/>
      <c r="M139" s="215"/>
      <c r="N139" s="215"/>
      <c r="O139" s="215"/>
      <c r="P139" s="215"/>
      <c r="Q139" s="215"/>
    </row>
    <row r="140" spans="6:17" ht="11.25" customHeight="1">
      <c r="F140" s="196"/>
      <c r="G140" s="196"/>
      <c r="H140" s="196"/>
      <c r="I140" s="215"/>
      <c r="J140" s="215"/>
      <c r="K140" s="215"/>
      <c r="L140" s="215"/>
      <c r="M140" s="215"/>
      <c r="N140" s="215"/>
      <c r="O140" s="215"/>
      <c r="P140" s="215"/>
      <c r="Q140" s="215"/>
    </row>
    <row r="141" spans="9:17" ht="11.25" customHeight="1">
      <c r="I141" s="215"/>
      <c r="J141" s="215"/>
      <c r="K141" s="215"/>
      <c r="L141" s="215"/>
      <c r="M141" s="215"/>
      <c r="N141" s="215"/>
      <c r="O141" s="215"/>
      <c r="P141" s="215"/>
      <c r="Q141" s="215"/>
    </row>
    <row r="142" spans="9:17" ht="11.25" customHeight="1">
      <c r="I142" s="215"/>
      <c r="J142" s="215"/>
      <c r="K142" s="215"/>
      <c r="L142" s="215"/>
      <c r="M142" s="215"/>
      <c r="N142" s="215"/>
      <c r="O142" s="215"/>
      <c r="P142" s="215"/>
      <c r="Q142" s="215"/>
    </row>
    <row r="143" spans="9:17" ht="11.25" customHeight="1">
      <c r="I143" s="215"/>
      <c r="J143" s="215"/>
      <c r="K143" s="215"/>
      <c r="L143" s="215"/>
      <c r="M143" s="215"/>
      <c r="N143" s="215"/>
      <c r="O143" s="215"/>
      <c r="P143" s="215"/>
      <c r="Q143" s="215"/>
    </row>
    <row r="144" spans="9:17" ht="11.25" customHeight="1">
      <c r="I144" s="215"/>
      <c r="J144" s="215"/>
      <c r="K144" s="215"/>
      <c r="L144" s="215"/>
      <c r="M144" s="215"/>
      <c r="N144" s="215"/>
      <c r="O144" s="215"/>
      <c r="P144" s="215"/>
      <c r="Q144" s="215"/>
    </row>
    <row r="145" spans="9:17" ht="11.25" customHeight="1">
      <c r="I145" s="215"/>
      <c r="J145" s="215"/>
      <c r="K145" s="215"/>
      <c r="L145" s="215"/>
      <c r="M145" s="215"/>
      <c r="N145" s="215"/>
      <c r="O145" s="215"/>
      <c r="P145" s="215"/>
      <c r="Q145" s="215"/>
    </row>
    <row r="146" spans="9:17" ht="11.25" customHeight="1">
      <c r="I146" s="215"/>
      <c r="J146" s="215"/>
      <c r="K146" s="215"/>
      <c r="L146" s="215"/>
      <c r="M146" s="215"/>
      <c r="N146" s="215"/>
      <c r="O146" s="215"/>
      <c r="P146" s="215"/>
      <c r="Q146" s="215"/>
    </row>
    <row r="147" spans="9:17" ht="11.25" customHeight="1">
      <c r="I147" s="215"/>
      <c r="J147" s="215"/>
      <c r="K147" s="215"/>
      <c r="L147" s="215"/>
      <c r="M147" s="215"/>
      <c r="N147" s="215"/>
      <c r="O147" s="215"/>
      <c r="P147" s="215"/>
      <c r="Q147" s="215"/>
    </row>
    <row r="148" spans="9:17" ht="11.25" customHeight="1">
      <c r="I148" s="215"/>
      <c r="J148" s="215"/>
      <c r="K148" s="215"/>
      <c r="L148" s="215"/>
      <c r="M148" s="215"/>
      <c r="N148" s="215"/>
      <c r="O148" s="215"/>
      <c r="P148" s="215"/>
      <c r="Q148" s="215"/>
    </row>
    <row r="149" spans="9:17" ht="11.25" customHeight="1">
      <c r="I149" s="215"/>
      <c r="J149" s="215"/>
      <c r="K149" s="215"/>
      <c r="L149" s="215"/>
      <c r="M149" s="215"/>
      <c r="N149" s="215"/>
      <c r="O149" s="215"/>
      <c r="P149" s="215"/>
      <c r="Q149" s="215"/>
    </row>
    <row r="150" spans="9:17" ht="11.25" customHeight="1">
      <c r="I150" s="215"/>
      <c r="J150" s="215"/>
      <c r="K150" s="215"/>
      <c r="L150" s="215"/>
      <c r="M150" s="215"/>
      <c r="N150" s="215"/>
      <c r="O150" s="215"/>
      <c r="P150" s="215"/>
      <c r="Q150" s="215"/>
    </row>
    <row r="151" spans="9:17" ht="11.25" customHeight="1">
      <c r="I151" s="215"/>
      <c r="J151" s="215"/>
      <c r="K151" s="215"/>
      <c r="L151" s="215"/>
      <c r="M151" s="215"/>
      <c r="N151" s="215"/>
      <c r="O151" s="215"/>
      <c r="P151" s="215"/>
      <c r="Q151" s="215"/>
    </row>
    <row r="152" spans="9:17" ht="11.25" customHeight="1">
      <c r="I152" s="215"/>
      <c r="J152" s="215"/>
      <c r="K152" s="215"/>
      <c r="L152" s="215"/>
      <c r="M152" s="215"/>
      <c r="N152" s="215"/>
      <c r="O152" s="215"/>
      <c r="P152" s="215"/>
      <c r="Q152" s="215"/>
    </row>
    <row r="153" spans="9:17" ht="11.25" customHeight="1">
      <c r="I153" s="215"/>
      <c r="J153" s="215"/>
      <c r="K153" s="215"/>
      <c r="L153" s="215"/>
      <c r="M153" s="215"/>
      <c r="N153" s="215"/>
      <c r="O153" s="215"/>
      <c r="P153" s="215"/>
      <c r="Q153" s="215"/>
    </row>
    <row r="154" spans="9:17" ht="11.25" customHeight="1">
      <c r="I154" s="215"/>
      <c r="J154" s="215"/>
      <c r="K154" s="215"/>
      <c r="L154" s="215"/>
      <c r="M154" s="215"/>
      <c r="N154" s="215"/>
      <c r="O154" s="215"/>
      <c r="P154" s="215"/>
      <c r="Q154" s="215"/>
    </row>
    <row r="155" spans="9:17" ht="11.25" customHeight="1">
      <c r="I155" s="215"/>
      <c r="J155" s="215"/>
      <c r="K155" s="215"/>
      <c r="L155" s="215"/>
      <c r="M155" s="215"/>
      <c r="N155" s="215"/>
      <c r="O155" s="215"/>
      <c r="P155" s="215"/>
      <c r="Q155" s="215"/>
    </row>
    <row r="156" spans="9:17" ht="11.25" customHeight="1">
      <c r="I156" s="215"/>
      <c r="J156" s="215"/>
      <c r="K156" s="215"/>
      <c r="L156" s="215"/>
      <c r="M156" s="215"/>
      <c r="N156" s="215"/>
      <c r="O156" s="215"/>
      <c r="P156" s="215"/>
      <c r="Q156" s="215"/>
    </row>
    <row r="157" spans="9:17" ht="11.25" customHeight="1">
      <c r="I157" s="215"/>
      <c r="J157" s="215"/>
      <c r="K157" s="215"/>
      <c r="L157" s="215"/>
      <c r="M157" s="215"/>
      <c r="N157" s="215"/>
      <c r="O157" s="215"/>
      <c r="P157" s="215"/>
      <c r="Q157" s="215"/>
    </row>
    <row r="158" spans="9:17" ht="11.25" customHeight="1">
      <c r="I158" s="215"/>
      <c r="J158" s="215"/>
      <c r="K158" s="215"/>
      <c r="L158" s="215"/>
      <c r="M158" s="215"/>
      <c r="N158" s="215"/>
      <c r="O158" s="215"/>
      <c r="P158" s="215"/>
      <c r="Q158" s="215"/>
    </row>
    <row r="159" spans="9:17" ht="11.25" customHeight="1">
      <c r="I159" s="215"/>
      <c r="J159" s="215"/>
      <c r="K159" s="215"/>
      <c r="L159" s="215"/>
      <c r="M159" s="215"/>
      <c r="N159" s="215"/>
      <c r="O159" s="215"/>
      <c r="P159" s="215"/>
      <c r="Q159" s="215"/>
    </row>
    <row r="160" spans="9:17" ht="11.25" customHeight="1">
      <c r="I160" s="215"/>
      <c r="J160" s="215"/>
      <c r="K160" s="215"/>
      <c r="L160" s="215"/>
      <c r="M160" s="215"/>
      <c r="N160" s="215"/>
      <c r="O160" s="215"/>
      <c r="P160" s="215"/>
      <c r="Q160" s="215"/>
    </row>
    <row r="161" spans="9:17" ht="11.25" customHeight="1">
      <c r="I161" s="215"/>
      <c r="J161" s="215"/>
      <c r="K161" s="215"/>
      <c r="L161" s="215"/>
      <c r="M161" s="215"/>
      <c r="N161" s="215"/>
      <c r="O161" s="215"/>
      <c r="P161" s="215"/>
      <c r="Q161" s="215"/>
    </row>
    <row r="162" spans="9:17" ht="11.25" customHeight="1">
      <c r="I162" s="215"/>
      <c r="J162" s="215"/>
      <c r="K162" s="215"/>
      <c r="L162" s="215"/>
      <c r="M162" s="215"/>
      <c r="N162" s="215"/>
      <c r="O162" s="215"/>
      <c r="P162" s="215"/>
      <c r="Q162" s="215"/>
    </row>
    <row r="163" spans="9:17" ht="11.25" customHeight="1">
      <c r="I163" s="215"/>
      <c r="J163" s="215"/>
      <c r="K163" s="215"/>
      <c r="L163" s="215"/>
      <c r="M163" s="215"/>
      <c r="N163" s="215"/>
      <c r="O163" s="215"/>
      <c r="P163" s="215"/>
      <c r="Q163" s="215"/>
    </row>
    <row r="164" spans="9:17" ht="11.25" customHeight="1">
      <c r="I164" s="215"/>
      <c r="J164" s="215"/>
      <c r="K164" s="215"/>
      <c r="L164" s="215"/>
      <c r="M164" s="215"/>
      <c r="N164" s="215"/>
      <c r="O164" s="215"/>
      <c r="P164" s="215"/>
      <c r="Q164" s="215"/>
    </row>
    <row r="165" spans="9:17" ht="11.25" customHeight="1">
      <c r="I165" s="215"/>
      <c r="J165" s="215"/>
      <c r="K165" s="215"/>
      <c r="L165" s="215"/>
      <c r="M165" s="215"/>
      <c r="N165" s="215"/>
      <c r="O165" s="215"/>
      <c r="P165" s="215"/>
      <c r="Q165" s="215"/>
    </row>
    <row r="166" spans="9:17" ht="11.25" customHeight="1">
      <c r="I166" s="215"/>
      <c r="J166" s="215"/>
      <c r="K166" s="215"/>
      <c r="L166" s="215"/>
      <c r="M166" s="215"/>
      <c r="N166" s="215"/>
      <c r="O166" s="215"/>
      <c r="P166" s="215"/>
      <c r="Q166" s="215"/>
    </row>
    <row r="167" spans="9:17" ht="11.25" customHeight="1">
      <c r="I167" s="215"/>
      <c r="J167" s="215"/>
      <c r="K167" s="215"/>
      <c r="L167" s="215"/>
      <c r="M167" s="215"/>
      <c r="N167" s="215"/>
      <c r="O167" s="215"/>
      <c r="P167" s="215"/>
      <c r="Q167" s="215"/>
    </row>
    <row r="168" spans="9:17" ht="11.25" customHeight="1">
      <c r="I168" s="215"/>
      <c r="J168" s="215"/>
      <c r="K168" s="215"/>
      <c r="L168" s="215"/>
      <c r="M168" s="215"/>
      <c r="N168" s="215"/>
      <c r="O168" s="215"/>
      <c r="P168" s="215"/>
      <c r="Q168" s="215"/>
    </row>
    <row r="169" spans="9:17" ht="11.25" customHeight="1">
      <c r="I169" s="215"/>
      <c r="J169" s="215"/>
      <c r="K169" s="215"/>
      <c r="L169" s="215"/>
      <c r="M169" s="215"/>
      <c r="N169" s="215"/>
      <c r="O169" s="215"/>
      <c r="P169" s="215"/>
      <c r="Q169" s="215"/>
    </row>
    <row r="170" spans="9:17" ht="11.25" customHeight="1">
      <c r="I170" s="215"/>
      <c r="J170" s="215"/>
      <c r="K170" s="215"/>
      <c r="L170" s="215"/>
      <c r="M170" s="215"/>
      <c r="N170" s="215"/>
      <c r="O170" s="215"/>
      <c r="P170" s="215"/>
      <c r="Q170" s="215"/>
    </row>
    <row r="171" spans="9:17" ht="11.25" customHeight="1">
      <c r="I171" s="215"/>
      <c r="J171" s="215"/>
      <c r="K171" s="215"/>
      <c r="L171" s="215"/>
      <c r="M171" s="215"/>
      <c r="N171" s="215"/>
      <c r="O171" s="215"/>
      <c r="P171" s="215"/>
      <c r="Q171" s="215"/>
    </row>
    <row r="172" spans="9:17" ht="11.25" customHeight="1">
      <c r="I172" s="215"/>
      <c r="J172" s="215"/>
      <c r="K172" s="215"/>
      <c r="L172" s="215"/>
      <c r="M172" s="215"/>
      <c r="N172" s="215"/>
      <c r="O172" s="215"/>
      <c r="P172" s="215"/>
      <c r="Q172" s="215"/>
    </row>
    <row r="173" spans="9:17" ht="11.25" customHeight="1">
      <c r="I173" s="215"/>
      <c r="J173" s="215"/>
      <c r="K173" s="215"/>
      <c r="L173" s="215"/>
      <c r="M173" s="215"/>
      <c r="N173" s="215"/>
      <c r="O173" s="215"/>
      <c r="P173" s="215"/>
      <c r="Q173" s="215"/>
    </row>
    <row r="174" spans="9:17" ht="11.25" customHeight="1">
      <c r="I174" s="215"/>
      <c r="J174" s="215"/>
      <c r="K174" s="215"/>
      <c r="L174" s="215"/>
      <c r="M174" s="215"/>
      <c r="N174" s="215"/>
      <c r="O174" s="215"/>
      <c r="P174" s="215"/>
      <c r="Q174" s="215"/>
    </row>
    <row r="175" spans="9:17" ht="11.25" customHeight="1">
      <c r="I175" s="215"/>
      <c r="J175" s="215"/>
      <c r="K175" s="215"/>
      <c r="L175" s="215"/>
      <c r="M175" s="215"/>
      <c r="N175" s="215"/>
      <c r="O175" s="215"/>
      <c r="P175" s="215"/>
      <c r="Q175" s="215"/>
    </row>
    <row r="176" spans="9:17" ht="11.25" customHeight="1">
      <c r="I176" s="215"/>
      <c r="J176" s="215"/>
      <c r="K176" s="215"/>
      <c r="L176" s="215"/>
      <c r="M176" s="215"/>
      <c r="N176" s="215"/>
      <c r="O176" s="215"/>
      <c r="P176" s="215"/>
      <c r="Q176" s="215"/>
    </row>
    <row r="177" spans="9:17" ht="11.25" customHeight="1">
      <c r="I177" s="215"/>
      <c r="J177" s="215"/>
      <c r="K177" s="215"/>
      <c r="L177" s="215"/>
      <c r="M177" s="215"/>
      <c r="N177" s="215"/>
      <c r="O177" s="215"/>
      <c r="P177" s="215"/>
      <c r="Q177" s="215"/>
    </row>
    <row r="178" spans="9:17" ht="11.25" customHeight="1">
      <c r="I178" s="215"/>
      <c r="J178" s="215"/>
      <c r="K178" s="215"/>
      <c r="L178" s="215"/>
      <c r="M178" s="215"/>
      <c r="N178" s="215"/>
      <c r="O178" s="215"/>
      <c r="P178" s="215"/>
      <c r="Q178" s="215"/>
    </row>
    <row r="179" spans="9:17" ht="11.25" customHeight="1">
      <c r="I179" s="215"/>
      <c r="J179" s="215"/>
      <c r="K179" s="215"/>
      <c r="L179" s="215"/>
      <c r="M179" s="215"/>
      <c r="N179" s="215"/>
      <c r="O179" s="215"/>
      <c r="P179" s="215"/>
      <c r="Q179" s="215"/>
    </row>
    <row r="180" spans="9:17" ht="11.25" customHeight="1">
      <c r="I180" s="215"/>
      <c r="J180" s="215"/>
      <c r="K180" s="215"/>
      <c r="L180" s="215"/>
      <c r="M180" s="215"/>
      <c r="N180" s="215"/>
      <c r="O180" s="215"/>
      <c r="P180" s="215"/>
      <c r="Q180" s="215"/>
    </row>
    <row r="181" spans="9:17" ht="11.25" customHeight="1">
      <c r="I181" s="215"/>
      <c r="J181" s="215"/>
      <c r="K181" s="215"/>
      <c r="L181" s="215"/>
      <c r="M181" s="215"/>
      <c r="N181" s="215"/>
      <c r="O181" s="215"/>
      <c r="P181" s="215"/>
      <c r="Q181" s="215"/>
    </row>
    <row r="182" spans="9:17" ht="11.25" customHeight="1">
      <c r="I182" s="215"/>
      <c r="J182" s="215"/>
      <c r="K182" s="215"/>
      <c r="L182" s="215"/>
      <c r="M182" s="215"/>
      <c r="N182" s="215"/>
      <c r="O182" s="215"/>
      <c r="P182" s="215"/>
      <c r="Q182" s="215"/>
    </row>
    <row r="183" spans="9:17" ht="11.25" customHeight="1">
      <c r="I183" s="215"/>
      <c r="J183" s="215"/>
      <c r="K183" s="215"/>
      <c r="L183" s="215"/>
      <c r="M183" s="215"/>
      <c r="N183" s="215"/>
      <c r="O183" s="215"/>
      <c r="P183" s="215"/>
      <c r="Q183" s="215"/>
    </row>
    <row r="184" spans="9:17" ht="11.25" customHeight="1">
      <c r="I184" s="215"/>
      <c r="J184" s="215"/>
      <c r="K184" s="215"/>
      <c r="L184" s="215"/>
      <c r="M184" s="215"/>
      <c r="N184" s="215"/>
      <c r="O184" s="215"/>
      <c r="P184" s="215"/>
      <c r="Q184" s="215"/>
    </row>
    <row r="185" spans="9:17" ht="11.25" customHeight="1">
      <c r="I185" s="215"/>
      <c r="J185" s="215"/>
      <c r="K185" s="215"/>
      <c r="L185" s="215"/>
      <c r="M185" s="215"/>
      <c r="N185" s="215"/>
      <c r="O185" s="215"/>
      <c r="P185" s="215"/>
      <c r="Q185" s="215"/>
    </row>
    <row r="186" spans="9:17" ht="11.25" customHeight="1">
      <c r="I186" s="215"/>
      <c r="J186" s="215"/>
      <c r="K186" s="215"/>
      <c r="L186" s="215"/>
      <c r="M186" s="215"/>
      <c r="N186" s="215"/>
      <c r="O186" s="215"/>
      <c r="P186" s="215"/>
      <c r="Q186" s="215"/>
    </row>
    <row r="187" spans="9:17" ht="11.25" customHeight="1">
      <c r="I187" s="215"/>
      <c r="J187" s="215"/>
      <c r="K187" s="215"/>
      <c r="L187" s="215"/>
      <c r="M187" s="215"/>
      <c r="N187" s="215"/>
      <c r="O187" s="215"/>
      <c r="P187" s="215"/>
      <c r="Q187" s="215"/>
    </row>
    <row r="188" spans="9:17" ht="11.25" customHeight="1">
      <c r="I188" s="215"/>
      <c r="J188" s="215"/>
      <c r="K188" s="215"/>
      <c r="L188" s="215"/>
      <c r="M188" s="215"/>
      <c r="N188" s="215"/>
      <c r="O188" s="215"/>
      <c r="P188" s="215"/>
      <c r="Q188" s="215"/>
    </row>
    <row r="189" spans="9:17" ht="11.25" customHeight="1">
      <c r="I189" s="215"/>
      <c r="J189" s="215"/>
      <c r="K189" s="215"/>
      <c r="L189" s="215"/>
      <c r="M189" s="215"/>
      <c r="N189" s="215"/>
      <c r="O189" s="215"/>
      <c r="P189" s="215"/>
      <c r="Q189" s="215"/>
    </row>
    <row r="190" spans="9:17" ht="11.25" customHeight="1">
      <c r="I190" s="215"/>
      <c r="J190" s="215"/>
      <c r="K190" s="215"/>
      <c r="L190" s="215"/>
      <c r="M190" s="215"/>
      <c r="N190" s="215"/>
      <c r="O190" s="215"/>
      <c r="P190" s="215"/>
      <c r="Q190" s="215"/>
    </row>
    <row r="191" spans="9:17" ht="11.25" customHeight="1">
      <c r="I191" s="215"/>
      <c r="J191" s="215"/>
      <c r="K191" s="215"/>
      <c r="L191" s="215"/>
      <c r="M191" s="215"/>
      <c r="N191" s="215"/>
      <c r="O191" s="215"/>
      <c r="P191" s="215"/>
      <c r="Q191" s="215"/>
    </row>
    <row r="192" spans="9:17" ht="11.25" customHeight="1">
      <c r="I192" s="215"/>
      <c r="J192" s="215"/>
      <c r="K192" s="215"/>
      <c r="L192" s="215"/>
      <c r="M192" s="215"/>
      <c r="N192" s="215"/>
      <c r="O192" s="215"/>
      <c r="P192" s="215"/>
      <c r="Q192" s="215"/>
    </row>
    <row r="193" spans="9:17" ht="11.25" customHeight="1">
      <c r="I193" s="215"/>
      <c r="J193" s="215"/>
      <c r="K193" s="215"/>
      <c r="L193" s="215"/>
      <c r="M193" s="215"/>
      <c r="N193" s="215"/>
      <c r="O193" s="215"/>
      <c r="P193" s="215"/>
      <c r="Q193" s="215"/>
    </row>
    <row r="194" spans="9:17" ht="11.25" customHeight="1">
      <c r="I194" s="215"/>
      <c r="J194" s="215"/>
      <c r="K194" s="215"/>
      <c r="L194" s="215"/>
      <c r="M194" s="215"/>
      <c r="N194" s="215"/>
      <c r="O194" s="215"/>
      <c r="P194" s="215"/>
      <c r="Q194" s="215"/>
    </row>
    <row r="195" spans="9:17" ht="11.25" customHeight="1">
      <c r="I195" s="215"/>
      <c r="J195" s="215"/>
      <c r="K195" s="215"/>
      <c r="L195" s="215"/>
      <c r="M195" s="215"/>
      <c r="N195" s="215"/>
      <c r="O195" s="215"/>
      <c r="P195" s="215"/>
      <c r="Q195" s="215"/>
    </row>
    <row r="196" spans="9:17" ht="11.25" customHeight="1">
      <c r="I196" s="215"/>
      <c r="J196" s="215"/>
      <c r="K196" s="215"/>
      <c r="L196" s="215"/>
      <c r="M196" s="215"/>
      <c r="N196" s="215"/>
      <c r="O196" s="215"/>
      <c r="P196" s="215"/>
      <c r="Q196" s="215"/>
    </row>
    <row r="197" spans="9:17" ht="11.25" customHeight="1">
      <c r="I197" s="215"/>
      <c r="J197" s="215"/>
      <c r="K197" s="215"/>
      <c r="L197" s="215"/>
      <c r="M197" s="215"/>
      <c r="N197" s="215"/>
      <c r="O197" s="215"/>
      <c r="P197" s="215"/>
      <c r="Q197" s="215"/>
    </row>
    <row r="198" spans="9:17" ht="11.25" customHeight="1">
      <c r="I198" s="215"/>
      <c r="J198" s="215"/>
      <c r="K198" s="215"/>
      <c r="L198" s="215"/>
      <c r="M198" s="215"/>
      <c r="N198" s="215"/>
      <c r="O198" s="215"/>
      <c r="P198" s="215"/>
      <c r="Q198" s="215"/>
    </row>
    <row r="199" spans="9:17" ht="11.25" customHeight="1">
      <c r="I199" s="215"/>
      <c r="J199" s="215"/>
      <c r="K199" s="215"/>
      <c r="L199" s="215"/>
      <c r="M199" s="215"/>
      <c r="N199" s="215"/>
      <c r="O199" s="215"/>
      <c r="P199" s="215"/>
      <c r="Q199" s="215"/>
    </row>
    <row r="200" spans="9:17" ht="11.25" customHeight="1">
      <c r="I200" s="215"/>
      <c r="J200" s="215"/>
      <c r="K200" s="215"/>
      <c r="L200" s="215"/>
      <c r="M200" s="215"/>
      <c r="N200" s="215"/>
      <c r="O200" s="215"/>
      <c r="P200" s="215"/>
      <c r="Q200" s="215"/>
    </row>
    <row r="201" spans="9:17" ht="11.25" customHeight="1">
      <c r="I201" s="215"/>
      <c r="J201" s="215"/>
      <c r="K201" s="215"/>
      <c r="L201" s="215"/>
      <c r="M201" s="215"/>
      <c r="N201" s="215"/>
      <c r="O201" s="215"/>
      <c r="P201" s="215"/>
      <c r="Q201" s="215"/>
    </row>
    <row r="202" spans="9:17" ht="11.25" customHeight="1">
      <c r="I202" s="215"/>
      <c r="J202" s="215"/>
      <c r="K202" s="215"/>
      <c r="L202" s="215"/>
      <c r="M202" s="215"/>
      <c r="N202" s="215"/>
      <c r="O202" s="215"/>
      <c r="P202" s="215"/>
      <c r="Q202" s="215"/>
    </row>
    <row r="203" spans="9:17" ht="11.25" customHeight="1">
      <c r="I203" s="215"/>
      <c r="J203" s="215"/>
      <c r="K203" s="215"/>
      <c r="L203" s="215"/>
      <c r="M203" s="215"/>
      <c r="N203" s="215"/>
      <c r="O203" s="215"/>
      <c r="P203" s="215"/>
      <c r="Q203" s="215"/>
    </row>
    <row r="204" spans="9:17" ht="11.25" customHeight="1">
      <c r="I204" s="215"/>
      <c r="J204" s="215"/>
      <c r="K204" s="215"/>
      <c r="L204" s="215"/>
      <c r="M204" s="215"/>
      <c r="N204" s="215"/>
      <c r="O204" s="215"/>
      <c r="P204" s="215"/>
      <c r="Q204" s="215"/>
    </row>
    <row r="205" spans="9:17" ht="11.25" customHeight="1">
      <c r="I205" s="215"/>
      <c r="J205" s="215"/>
      <c r="K205" s="215"/>
      <c r="L205" s="215"/>
      <c r="M205" s="215"/>
      <c r="N205" s="215"/>
      <c r="O205" s="215"/>
      <c r="P205" s="215"/>
      <c r="Q205" s="215"/>
    </row>
    <row r="206" spans="9:17" ht="11.25" customHeight="1">
      <c r="I206" s="215"/>
      <c r="J206" s="215"/>
      <c r="K206" s="215"/>
      <c r="L206" s="215"/>
      <c r="M206" s="215"/>
      <c r="N206" s="215"/>
      <c r="O206" s="215"/>
      <c r="P206" s="215"/>
      <c r="Q206" s="215"/>
    </row>
    <row r="207" spans="9:17" ht="11.25" customHeight="1">
      <c r="I207" s="215"/>
      <c r="J207" s="215"/>
      <c r="K207" s="215"/>
      <c r="L207" s="215"/>
      <c r="M207" s="215"/>
      <c r="N207" s="215"/>
      <c r="O207" s="215"/>
      <c r="P207" s="215"/>
      <c r="Q207" s="215"/>
    </row>
    <row r="208" spans="9:17" ht="11.25" customHeight="1">
      <c r="I208" s="215"/>
      <c r="J208" s="215"/>
      <c r="K208" s="215"/>
      <c r="L208" s="215"/>
      <c r="M208" s="215"/>
      <c r="N208" s="215"/>
      <c r="O208" s="215"/>
      <c r="P208" s="215"/>
      <c r="Q208" s="215"/>
    </row>
    <row r="209" spans="9:17" ht="11.25" customHeight="1">
      <c r="I209" s="215"/>
      <c r="J209" s="215"/>
      <c r="K209" s="215"/>
      <c r="L209" s="215"/>
      <c r="M209" s="215"/>
      <c r="N209" s="215"/>
      <c r="O209" s="215"/>
      <c r="P209" s="215"/>
      <c r="Q209" s="215"/>
    </row>
    <row r="210" spans="9:17" ht="11.25" customHeight="1">
      <c r="I210" s="215"/>
      <c r="J210" s="215"/>
      <c r="K210" s="215"/>
      <c r="L210" s="215"/>
      <c r="M210" s="215"/>
      <c r="N210" s="215"/>
      <c r="O210" s="215"/>
      <c r="P210" s="215"/>
      <c r="Q210" s="215"/>
    </row>
    <row r="211" spans="9:17" ht="11.25" customHeight="1">
      <c r="I211" s="215"/>
      <c r="J211" s="215"/>
      <c r="K211" s="215"/>
      <c r="L211" s="215"/>
      <c r="M211" s="215"/>
      <c r="N211" s="215"/>
      <c r="O211" s="215"/>
      <c r="P211" s="215"/>
      <c r="Q211" s="215"/>
    </row>
    <row r="212" spans="9:17" ht="11.25" customHeight="1">
      <c r="I212" s="215"/>
      <c r="J212" s="215"/>
      <c r="K212" s="215"/>
      <c r="L212" s="215"/>
      <c r="M212" s="215"/>
      <c r="N212" s="215"/>
      <c r="O212" s="215"/>
      <c r="P212" s="215"/>
      <c r="Q212" s="215"/>
    </row>
    <row r="213" spans="9:17" ht="11.25" customHeight="1">
      <c r="I213" s="215"/>
      <c r="J213" s="215"/>
      <c r="K213" s="215"/>
      <c r="L213" s="215"/>
      <c r="M213" s="215"/>
      <c r="N213" s="215"/>
      <c r="O213" s="215"/>
      <c r="P213" s="215"/>
      <c r="Q213" s="215"/>
    </row>
    <row r="214" spans="9:17" ht="11.25" customHeight="1">
      <c r="I214" s="215"/>
      <c r="J214" s="215"/>
      <c r="K214" s="215"/>
      <c r="L214" s="215"/>
      <c r="M214" s="215"/>
      <c r="N214" s="215"/>
      <c r="O214" s="215"/>
      <c r="P214" s="215"/>
      <c r="Q214" s="215"/>
    </row>
    <row r="215" spans="9:17" ht="11.25" customHeight="1">
      <c r="I215" s="215"/>
      <c r="J215" s="215"/>
      <c r="K215" s="215"/>
      <c r="L215" s="215"/>
      <c r="M215" s="215"/>
      <c r="N215" s="215"/>
      <c r="O215" s="215"/>
      <c r="P215" s="215"/>
      <c r="Q215" s="215"/>
    </row>
    <row r="216" spans="9:17" ht="11.25" customHeight="1">
      <c r="I216" s="215"/>
      <c r="J216" s="215"/>
      <c r="K216" s="215"/>
      <c r="L216" s="215"/>
      <c r="M216" s="215"/>
      <c r="N216" s="215"/>
      <c r="O216" s="215"/>
      <c r="P216" s="215"/>
      <c r="Q216" s="215"/>
    </row>
    <row r="217" spans="9:17" ht="11.25" customHeight="1">
      <c r="I217" s="215"/>
      <c r="J217" s="215"/>
      <c r="K217" s="215"/>
      <c r="L217" s="215"/>
      <c r="M217" s="215"/>
      <c r="N217" s="215"/>
      <c r="O217" s="215"/>
      <c r="P217" s="215"/>
      <c r="Q217" s="215"/>
    </row>
    <row r="218" spans="9:17" ht="11.25" customHeight="1">
      <c r="I218" s="215"/>
      <c r="J218" s="215"/>
      <c r="K218" s="215"/>
      <c r="L218" s="215"/>
      <c r="M218" s="215"/>
      <c r="N218" s="215"/>
      <c r="O218" s="215"/>
      <c r="P218" s="215"/>
      <c r="Q218" s="215"/>
    </row>
    <row r="219" spans="9:17" ht="11.25" customHeight="1">
      <c r="I219" s="215"/>
      <c r="J219" s="215"/>
      <c r="K219" s="215"/>
      <c r="L219" s="215"/>
      <c r="M219" s="215"/>
      <c r="N219" s="215"/>
      <c r="O219" s="215"/>
      <c r="P219" s="215"/>
      <c r="Q219" s="215"/>
    </row>
    <row r="220" spans="9:17" ht="11.25" customHeight="1">
      <c r="I220" s="215"/>
      <c r="J220" s="215"/>
      <c r="K220" s="215"/>
      <c r="L220" s="215"/>
      <c r="M220" s="215"/>
      <c r="N220" s="215"/>
      <c r="O220" s="215"/>
      <c r="P220" s="215"/>
      <c r="Q220" s="215"/>
    </row>
    <row r="221" spans="9:17" ht="11.25" customHeight="1">
      <c r="I221" s="215"/>
      <c r="J221" s="215"/>
      <c r="K221" s="215"/>
      <c r="L221" s="215"/>
      <c r="M221" s="215"/>
      <c r="N221" s="215"/>
      <c r="O221" s="215"/>
      <c r="P221" s="215"/>
      <c r="Q221" s="215"/>
    </row>
    <row r="222" spans="9:17" ht="11.25" customHeight="1">
      <c r="I222" s="215"/>
      <c r="J222" s="215"/>
      <c r="K222" s="215"/>
      <c r="L222" s="215"/>
      <c r="M222" s="215"/>
      <c r="N222" s="215"/>
      <c r="O222" s="215"/>
      <c r="P222" s="215"/>
      <c r="Q222" s="215"/>
    </row>
    <row r="223" spans="9:17" ht="11.25" customHeight="1">
      <c r="I223" s="215"/>
      <c r="J223" s="215"/>
      <c r="K223" s="215"/>
      <c r="L223" s="215"/>
      <c r="M223" s="215"/>
      <c r="N223" s="215"/>
      <c r="O223" s="215"/>
      <c r="P223" s="215"/>
      <c r="Q223" s="215"/>
    </row>
    <row r="224" spans="9:17" ht="11.25" customHeight="1">
      <c r="I224" s="215"/>
      <c r="J224" s="215"/>
      <c r="K224" s="215"/>
      <c r="L224" s="215"/>
      <c r="M224" s="215"/>
      <c r="N224" s="215"/>
      <c r="O224" s="215"/>
      <c r="P224" s="215"/>
      <c r="Q224" s="215"/>
    </row>
    <row r="225" spans="9:17" ht="11.25" customHeight="1">
      <c r="I225" s="215"/>
      <c r="J225" s="215"/>
      <c r="K225" s="215"/>
      <c r="L225" s="215"/>
      <c r="M225" s="215"/>
      <c r="N225" s="215"/>
      <c r="O225" s="215"/>
      <c r="P225" s="215"/>
      <c r="Q225" s="215"/>
    </row>
    <row r="226" spans="9:17" ht="11.25" customHeight="1">
      <c r="I226" s="215"/>
      <c r="J226" s="215"/>
      <c r="K226" s="215"/>
      <c r="L226" s="215"/>
      <c r="M226" s="215"/>
      <c r="N226" s="215"/>
      <c r="O226" s="215"/>
      <c r="P226" s="215"/>
      <c r="Q226" s="215"/>
    </row>
    <row r="227" spans="9:17" ht="11.25" customHeight="1">
      <c r="I227" s="215"/>
      <c r="J227" s="215"/>
      <c r="K227" s="215"/>
      <c r="L227" s="215"/>
      <c r="M227" s="215"/>
      <c r="N227" s="215"/>
      <c r="O227" s="215"/>
      <c r="P227" s="215"/>
      <c r="Q227" s="215"/>
    </row>
    <row r="228" spans="9:17" ht="11.25" customHeight="1">
      <c r="I228" s="215"/>
      <c r="J228" s="215"/>
      <c r="K228" s="215"/>
      <c r="L228" s="215"/>
      <c r="M228" s="215"/>
      <c r="N228" s="215"/>
      <c r="O228" s="215"/>
      <c r="P228" s="215"/>
      <c r="Q228" s="215"/>
    </row>
    <row r="229" spans="9:17" ht="11.25" customHeight="1">
      <c r="I229" s="215"/>
      <c r="J229" s="215"/>
      <c r="K229" s="215"/>
      <c r="L229" s="215"/>
      <c r="M229" s="215"/>
      <c r="N229" s="215"/>
      <c r="O229" s="215"/>
      <c r="P229" s="215"/>
      <c r="Q229" s="215"/>
    </row>
    <row r="230" spans="9:17" ht="11.25" customHeight="1">
      <c r="I230" s="215"/>
      <c r="J230" s="215"/>
      <c r="K230" s="215"/>
      <c r="L230" s="215"/>
      <c r="M230" s="215"/>
      <c r="N230" s="215"/>
      <c r="O230" s="215"/>
      <c r="P230" s="215"/>
      <c r="Q230" s="215"/>
    </row>
    <row r="231" spans="9:17" ht="11.25" customHeight="1">
      <c r="I231" s="215"/>
      <c r="J231" s="215"/>
      <c r="K231" s="215"/>
      <c r="L231" s="215"/>
      <c r="M231" s="215"/>
      <c r="N231" s="215"/>
      <c r="O231" s="215"/>
      <c r="P231" s="215"/>
      <c r="Q231" s="215"/>
    </row>
    <row r="232" spans="9:17" ht="11.25" customHeight="1">
      <c r="I232" s="215"/>
      <c r="J232" s="215"/>
      <c r="K232" s="215"/>
      <c r="L232" s="215"/>
      <c r="M232" s="215"/>
      <c r="N232" s="215"/>
      <c r="O232" s="215"/>
      <c r="P232" s="215"/>
      <c r="Q232" s="215"/>
    </row>
    <row r="233" spans="9:17" ht="11.25" customHeight="1">
      <c r="I233" s="215"/>
      <c r="J233" s="215"/>
      <c r="K233" s="215"/>
      <c r="L233" s="215"/>
      <c r="M233" s="215"/>
      <c r="N233" s="215"/>
      <c r="O233" s="215"/>
      <c r="P233" s="215"/>
      <c r="Q233" s="215"/>
    </row>
    <row r="234" spans="9:17" ht="11.25" customHeight="1">
      <c r="I234" s="215"/>
      <c r="J234" s="215"/>
      <c r="K234" s="215"/>
      <c r="L234" s="215"/>
      <c r="M234" s="215"/>
      <c r="N234" s="215"/>
      <c r="O234" s="215"/>
      <c r="P234" s="215"/>
      <c r="Q234" s="215"/>
    </row>
    <row r="235" spans="9:17" ht="11.25" customHeight="1">
      <c r="I235" s="215"/>
      <c r="J235" s="215"/>
      <c r="K235" s="215"/>
      <c r="L235" s="215"/>
      <c r="M235" s="215"/>
      <c r="N235" s="215"/>
      <c r="O235" s="215"/>
      <c r="P235" s="215"/>
      <c r="Q235" s="215"/>
    </row>
    <row r="236" spans="9:17" ht="11.25" customHeight="1">
      <c r="I236" s="215"/>
      <c r="J236" s="215"/>
      <c r="K236" s="215"/>
      <c r="L236" s="215"/>
      <c r="M236" s="215"/>
      <c r="N236" s="215"/>
      <c r="O236" s="215"/>
      <c r="P236" s="215"/>
      <c r="Q236" s="215"/>
    </row>
    <row r="237" spans="9:17" ht="11.25" customHeight="1">
      <c r="I237" s="215"/>
      <c r="J237" s="215"/>
      <c r="K237" s="215"/>
      <c r="L237" s="215"/>
      <c r="M237" s="215"/>
      <c r="N237" s="215"/>
      <c r="O237" s="215"/>
      <c r="P237" s="215"/>
      <c r="Q237" s="215"/>
    </row>
    <row r="238" spans="9:17" ht="11.25" customHeight="1">
      <c r="I238" s="215"/>
      <c r="J238" s="215"/>
      <c r="K238" s="215"/>
      <c r="L238" s="215"/>
      <c r="M238" s="215"/>
      <c r="N238" s="215"/>
      <c r="O238" s="215"/>
      <c r="P238" s="215"/>
      <c r="Q238" s="215"/>
    </row>
    <row r="239" spans="9:17" ht="11.25" customHeight="1">
      <c r="I239" s="215"/>
      <c r="J239" s="215"/>
      <c r="K239" s="215"/>
      <c r="L239" s="215"/>
      <c r="M239" s="215"/>
      <c r="N239" s="215"/>
      <c r="O239" s="215"/>
      <c r="P239" s="215"/>
      <c r="Q239" s="215"/>
    </row>
    <row r="240" spans="9:17" ht="11.25" customHeight="1">
      <c r="I240" s="215"/>
      <c r="J240" s="215"/>
      <c r="K240" s="215"/>
      <c r="L240" s="215"/>
      <c r="M240" s="215"/>
      <c r="N240" s="215"/>
      <c r="O240" s="215"/>
      <c r="P240" s="215"/>
      <c r="Q240" s="215"/>
    </row>
    <row r="241" spans="9:17" ht="11.25" customHeight="1">
      <c r="I241" s="215"/>
      <c r="J241" s="215"/>
      <c r="K241" s="215"/>
      <c r="L241" s="215"/>
      <c r="M241" s="215"/>
      <c r="N241" s="215"/>
      <c r="O241" s="215"/>
      <c r="P241" s="215"/>
      <c r="Q241" s="215"/>
    </row>
    <row r="242" spans="9:17" ht="11.25" customHeight="1">
      <c r="I242" s="215"/>
      <c r="J242" s="215"/>
      <c r="K242" s="215"/>
      <c r="L242" s="215"/>
      <c r="M242" s="215"/>
      <c r="N242" s="215"/>
      <c r="O242" s="215"/>
      <c r="P242" s="215"/>
      <c r="Q242" s="215"/>
    </row>
    <row r="243" spans="9:17" ht="11.25" customHeight="1">
      <c r="I243" s="215"/>
      <c r="J243" s="215"/>
      <c r="K243" s="215"/>
      <c r="L243" s="215"/>
      <c r="M243" s="215"/>
      <c r="N243" s="215"/>
      <c r="O243" s="215"/>
      <c r="P243" s="215"/>
      <c r="Q243" s="215"/>
    </row>
    <row r="244" spans="9:17" ht="11.25" customHeight="1">
      <c r="I244" s="215"/>
      <c r="J244" s="215"/>
      <c r="K244" s="215"/>
      <c r="L244" s="215"/>
      <c r="M244" s="215"/>
      <c r="N244" s="215"/>
      <c r="O244" s="215"/>
      <c r="P244" s="215"/>
      <c r="Q244" s="215"/>
    </row>
    <row r="245" spans="9:17" ht="11.25" customHeight="1">
      <c r="I245" s="215"/>
      <c r="J245" s="215"/>
      <c r="K245" s="215"/>
      <c r="L245" s="215"/>
      <c r="M245" s="215"/>
      <c r="N245" s="215"/>
      <c r="O245" s="215"/>
      <c r="P245" s="215"/>
      <c r="Q245" s="215"/>
    </row>
    <row r="246" spans="9:17" ht="11.25" customHeight="1">
      <c r="I246" s="215"/>
      <c r="J246" s="215"/>
      <c r="K246" s="215"/>
      <c r="L246" s="215"/>
      <c r="M246" s="215"/>
      <c r="N246" s="215"/>
      <c r="O246" s="215"/>
      <c r="P246" s="215"/>
      <c r="Q246" s="215"/>
    </row>
    <row r="247" spans="9:17" ht="11.25" customHeight="1">
      <c r="I247" s="215"/>
      <c r="J247" s="215"/>
      <c r="K247" s="215"/>
      <c r="L247" s="215"/>
      <c r="M247" s="215"/>
      <c r="N247" s="215"/>
      <c r="O247" s="215"/>
      <c r="P247" s="215"/>
      <c r="Q247" s="215"/>
    </row>
    <row r="248" spans="9:17" ht="11.25" customHeight="1">
      <c r="I248" s="215"/>
      <c r="J248" s="215"/>
      <c r="K248" s="215"/>
      <c r="L248" s="215"/>
      <c r="M248" s="215"/>
      <c r="N248" s="215"/>
      <c r="O248" s="215"/>
      <c r="P248" s="215"/>
      <c r="Q248" s="215"/>
    </row>
    <row r="249" spans="9:17" ht="11.25" customHeight="1">
      <c r="I249" s="215"/>
      <c r="J249" s="215"/>
      <c r="K249" s="215"/>
      <c r="L249" s="215"/>
      <c r="M249" s="215"/>
      <c r="N249" s="215"/>
      <c r="O249" s="215"/>
      <c r="P249" s="215"/>
      <c r="Q249" s="215"/>
    </row>
    <row r="250" spans="9:17" ht="11.25" customHeight="1">
      <c r="I250" s="215"/>
      <c r="J250" s="215"/>
      <c r="K250" s="215"/>
      <c r="L250" s="215"/>
      <c r="M250" s="215"/>
      <c r="N250" s="215"/>
      <c r="O250" s="215"/>
      <c r="P250" s="215"/>
      <c r="Q250" s="215"/>
    </row>
    <row r="251" spans="9:17" ht="11.25" customHeight="1">
      <c r="I251" s="215"/>
      <c r="J251" s="215"/>
      <c r="K251" s="215"/>
      <c r="L251" s="215"/>
      <c r="M251" s="215"/>
      <c r="N251" s="215"/>
      <c r="O251" s="215"/>
      <c r="P251" s="215"/>
      <c r="Q251" s="215"/>
    </row>
    <row r="252" spans="9:17" ht="11.25" customHeight="1">
      <c r="I252" s="215"/>
      <c r="J252" s="215"/>
      <c r="K252" s="215"/>
      <c r="L252" s="215"/>
      <c r="M252" s="215"/>
      <c r="N252" s="215"/>
      <c r="O252" s="215"/>
      <c r="P252" s="215"/>
      <c r="Q252" s="215"/>
    </row>
    <row r="253" spans="9:17" ht="11.25" customHeight="1">
      <c r="I253" s="215"/>
      <c r="J253" s="215"/>
      <c r="K253" s="215"/>
      <c r="L253" s="215"/>
      <c r="M253" s="215"/>
      <c r="N253" s="215"/>
      <c r="O253" s="215"/>
      <c r="P253" s="215"/>
      <c r="Q253" s="215"/>
    </row>
    <row r="254" spans="9:17" ht="11.25" customHeight="1">
      <c r="I254" s="215"/>
      <c r="J254" s="215"/>
      <c r="K254" s="215"/>
      <c r="L254" s="215"/>
      <c r="M254" s="215"/>
      <c r="N254" s="215"/>
      <c r="O254" s="215"/>
      <c r="P254" s="215"/>
      <c r="Q254" s="215"/>
    </row>
    <row r="255" spans="9:17" ht="11.25" customHeight="1">
      <c r="I255" s="215"/>
      <c r="J255" s="215"/>
      <c r="K255" s="215"/>
      <c r="L255" s="215"/>
      <c r="M255" s="215"/>
      <c r="N255" s="215"/>
      <c r="O255" s="215"/>
      <c r="P255" s="215"/>
      <c r="Q255" s="215"/>
    </row>
    <row r="256" spans="9:17" ht="11.25" customHeight="1">
      <c r="I256" s="215"/>
      <c r="J256" s="215"/>
      <c r="K256" s="215"/>
      <c r="L256" s="215"/>
      <c r="M256" s="215"/>
      <c r="N256" s="215"/>
      <c r="O256" s="215"/>
      <c r="P256" s="215"/>
      <c r="Q256" s="215"/>
    </row>
    <row r="257" spans="9:17" ht="11.25" customHeight="1">
      <c r="I257" s="215"/>
      <c r="J257" s="215"/>
      <c r="K257" s="215"/>
      <c r="L257" s="215"/>
      <c r="M257" s="215"/>
      <c r="N257" s="215"/>
      <c r="O257" s="215"/>
      <c r="P257" s="215"/>
      <c r="Q257" s="215"/>
    </row>
    <row r="258" spans="9:17" ht="11.25" customHeight="1">
      <c r="I258" s="215"/>
      <c r="J258" s="215"/>
      <c r="K258" s="215"/>
      <c r="L258" s="215"/>
      <c r="M258" s="215"/>
      <c r="N258" s="215"/>
      <c r="O258" s="215"/>
      <c r="P258" s="215"/>
      <c r="Q258" s="215"/>
    </row>
    <row r="259" spans="9:17" ht="11.25" customHeight="1">
      <c r="I259" s="215"/>
      <c r="J259" s="215"/>
      <c r="K259" s="215"/>
      <c r="L259" s="215"/>
      <c r="M259" s="215"/>
      <c r="N259" s="215"/>
      <c r="O259" s="215"/>
      <c r="P259" s="215"/>
      <c r="Q259" s="215"/>
    </row>
    <row r="260" spans="9:17" ht="11.25" customHeight="1">
      <c r="I260" s="215"/>
      <c r="J260" s="215"/>
      <c r="K260" s="215"/>
      <c r="L260" s="215"/>
      <c r="M260" s="215"/>
      <c r="N260" s="215"/>
      <c r="O260" s="215"/>
      <c r="P260" s="215"/>
      <c r="Q260" s="215"/>
    </row>
    <row r="261" spans="9:17" ht="11.25" customHeight="1">
      <c r="I261" s="215"/>
      <c r="J261" s="215"/>
      <c r="K261" s="215"/>
      <c r="L261" s="215"/>
      <c r="M261" s="215"/>
      <c r="N261" s="215"/>
      <c r="O261" s="215"/>
      <c r="P261" s="215"/>
      <c r="Q261" s="215"/>
    </row>
    <row r="262" spans="9:17" ht="11.25" customHeight="1">
      <c r="I262" s="215"/>
      <c r="J262" s="215"/>
      <c r="K262" s="215"/>
      <c r="L262" s="215"/>
      <c r="M262" s="215"/>
      <c r="N262" s="215"/>
      <c r="O262" s="215"/>
      <c r="P262" s="215"/>
      <c r="Q262" s="215"/>
    </row>
    <row r="263" spans="9:17" ht="11.25" customHeight="1">
      <c r="I263" s="215"/>
      <c r="J263" s="215"/>
      <c r="K263" s="215"/>
      <c r="L263" s="215"/>
      <c r="M263" s="215"/>
      <c r="N263" s="215"/>
      <c r="O263" s="215"/>
      <c r="P263" s="215"/>
      <c r="Q263" s="215"/>
    </row>
    <row r="264" spans="9:17" ht="11.25" customHeight="1">
      <c r="I264" s="215"/>
      <c r="J264" s="215"/>
      <c r="K264" s="215"/>
      <c r="L264" s="215"/>
      <c r="M264" s="215"/>
      <c r="N264" s="215"/>
      <c r="O264" s="215"/>
      <c r="P264" s="215"/>
      <c r="Q264" s="215"/>
    </row>
    <row r="265" spans="9:17" ht="11.25" customHeight="1">
      <c r="I265" s="215"/>
      <c r="J265" s="215"/>
      <c r="K265" s="215"/>
      <c r="L265" s="215"/>
      <c r="M265" s="215"/>
      <c r="N265" s="215"/>
      <c r="O265" s="215"/>
      <c r="P265" s="215"/>
      <c r="Q265" s="215"/>
    </row>
    <row r="266" spans="9:17" ht="11.25" customHeight="1">
      <c r="I266" s="215"/>
      <c r="J266" s="215"/>
      <c r="K266" s="215"/>
      <c r="L266" s="215"/>
      <c r="M266" s="215"/>
      <c r="N266" s="215"/>
      <c r="O266" s="215"/>
      <c r="P266" s="215"/>
      <c r="Q266" s="215"/>
    </row>
    <row r="267" spans="9:17" ht="11.25" customHeight="1">
      <c r="I267" s="215"/>
      <c r="J267" s="215"/>
      <c r="K267" s="215"/>
      <c r="L267" s="215"/>
      <c r="M267" s="215"/>
      <c r="N267" s="215"/>
      <c r="O267" s="215"/>
      <c r="P267" s="215"/>
      <c r="Q267" s="215"/>
    </row>
    <row r="268" spans="9:17" ht="11.25" customHeight="1">
      <c r="I268" s="215"/>
      <c r="J268" s="215"/>
      <c r="K268" s="215"/>
      <c r="L268" s="215"/>
      <c r="M268" s="215"/>
      <c r="N268" s="215"/>
      <c r="O268" s="215"/>
      <c r="P268" s="215"/>
      <c r="Q268" s="215"/>
    </row>
    <row r="269" spans="9:17" ht="11.25" customHeight="1">
      <c r="I269" s="215"/>
      <c r="J269" s="215"/>
      <c r="K269" s="215"/>
      <c r="L269" s="215"/>
      <c r="M269" s="215"/>
      <c r="N269" s="215"/>
      <c r="O269" s="215"/>
      <c r="P269" s="215"/>
      <c r="Q269" s="215"/>
    </row>
    <row r="270" spans="9:17" ht="11.25" customHeight="1">
      <c r="I270" s="215"/>
      <c r="J270" s="215"/>
      <c r="K270" s="215"/>
      <c r="L270" s="215"/>
      <c r="M270" s="215"/>
      <c r="N270" s="215"/>
      <c r="O270" s="215"/>
      <c r="P270" s="215"/>
      <c r="Q270" s="215"/>
    </row>
    <row r="271" spans="9:17" ht="11.25" customHeight="1">
      <c r="I271" s="215"/>
      <c r="J271" s="215"/>
      <c r="K271" s="215"/>
      <c r="L271" s="215"/>
      <c r="M271" s="215"/>
      <c r="N271" s="215"/>
      <c r="O271" s="215"/>
      <c r="P271" s="215"/>
      <c r="Q271" s="215"/>
    </row>
    <row r="272" spans="9:17" ht="11.25" customHeight="1">
      <c r="I272" s="215"/>
      <c r="J272" s="215"/>
      <c r="K272" s="215"/>
      <c r="L272" s="215"/>
      <c r="M272" s="215"/>
      <c r="N272" s="215"/>
      <c r="O272" s="215"/>
      <c r="P272" s="215"/>
      <c r="Q272" s="215"/>
    </row>
    <row r="273" spans="9:17" ht="11.25" customHeight="1">
      <c r="I273" s="215"/>
      <c r="J273" s="215"/>
      <c r="K273" s="215"/>
      <c r="L273" s="215"/>
      <c r="M273" s="215"/>
      <c r="N273" s="215"/>
      <c r="O273" s="215"/>
      <c r="P273" s="215"/>
      <c r="Q273" s="215"/>
    </row>
    <row r="274" spans="9:17" ht="11.25" customHeight="1">
      <c r="I274" s="215"/>
      <c r="J274" s="215"/>
      <c r="K274" s="215"/>
      <c r="L274" s="215"/>
      <c r="M274" s="215"/>
      <c r="N274" s="215"/>
      <c r="O274" s="215"/>
      <c r="P274" s="215"/>
      <c r="Q274" s="215"/>
    </row>
    <row r="275" spans="9:17" ht="11.25" customHeight="1">
      <c r="I275" s="215"/>
      <c r="J275" s="215"/>
      <c r="K275" s="215"/>
      <c r="L275" s="215"/>
      <c r="M275" s="215"/>
      <c r="N275" s="215"/>
      <c r="O275" s="215"/>
      <c r="P275" s="215"/>
      <c r="Q275" s="215"/>
    </row>
    <row r="276" spans="9:17" ht="11.25" customHeight="1">
      <c r="I276" s="215"/>
      <c r="J276" s="215"/>
      <c r="K276" s="215"/>
      <c r="L276" s="215"/>
      <c r="M276" s="215"/>
      <c r="N276" s="215"/>
      <c r="O276" s="215"/>
      <c r="P276" s="215"/>
      <c r="Q276" s="215"/>
    </row>
    <row r="277" spans="9:17" ht="11.25" customHeight="1">
      <c r="I277" s="215"/>
      <c r="J277" s="215"/>
      <c r="K277" s="215"/>
      <c r="L277" s="215"/>
      <c r="M277" s="215"/>
      <c r="N277" s="215"/>
      <c r="O277" s="215"/>
      <c r="P277" s="215"/>
      <c r="Q277" s="215"/>
    </row>
    <row r="278" spans="9:17" ht="11.25" customHeight="1">
      <c r="I278" s="215"/>
      <c r="J278" s="215"/>
      <c r="K278" s="215"/>
      <c r="L278" s="215"/>
      <c r="M278" s="215"/>
      <c r="N278" s="215"/>
      <c r="O278" s="215"/>
      <c r="P278" s="215"/>
      <c r="Q278" s="215"/>
    </row>
    <row r="279" spans="9:17" ht="11.25" customHeight="1">
      <c r="I279" s="215"/>
      <c r="J279" s="215"/>
      <c r="K279" s="215"/>
      <c r="L279" s="215"/>
      <c r="M279" s="215"/>
      <c r="N279" s="215"/>
      <c r="O279" s="215"/>
      <c r="P279" s="215"/>
      <c r="Q279" s="215"/>
    </row>
    <row r="280" spans="9:17" ht="11.25" customHeight="1">
      <c r="I280" s="215"/>
      <c r="J280" s="215"/>
      <c r="K280" s="215"/>
      <c r="L280" s="215"/>
      <c r="M280" s="215"/>
      <c r="N280" s="215"/>
      <c r="O280" s="215"/>
      <c r="P280" s="215"/>
      <c r="Q280" s="215"/>
    </row>
    <row r="281" spans="9:17" ht="11.25" customHeight="1">
      <c r="I281" s="215"/>
      <c r="J281" s="215"/>
      <c r="K281" s="215"/>
      <c r="L281" s="215"/>
      <c r="M281" s="215"/>
      <c r="N281" s="215"/>
      <c r="O281" s="215"/>
      <c r="P281" s="215"/>
      <c r="Q281" s="215"/>
    </row>
    <row r="282" spans="9:17" ht="11.25" customHeight="1">
      <c r="I282" s="215"/>
      <c r="J282" s="215"/>
      <c r="K282" s="215"/>
      <c r="L282" s="215"/>
      <c r="M282" s="215"/>
      <c r="N282" s="215"/>
      <c r="O282" s="215"/>
      <c r="P282" s="215"/>
      <c r="Q282" s="215"/>
    </row>
    <row r="283" spans="9:17" ht="11.25" customHeight="1">
      <c r="I283" s="215"/>
      <c r="J283" s="215"/>
      <c r="K283" s="215"/>
      <c r="L283" s="215"/>
      <c r="M283" s="215"/>
      <c r="N283" s="215"/>
      <c r="O283" s="215"/>
      <c r="P283" s="215"/>
      <c r="Q283" s="215"/>
    </row>
    <row r="284" spans="9:17" ht="11.25" customHeight="1">
      <c r="I284" s="215"/>
      <c r="J284" s="215"/>
      <c r="K284" s="215"/>
      <c r="L284" s="215"/>
      <c r="M284" s="215"/>
      <c r="N284" s="215"/>
      <c r="O284" s="215"/>
      <c r="P284" s="215"/>
      <c r="Q284" s="215"/>
    </row>
    <row r="285" spans="9:17" ht="11.25" customHeight="1">
      <c r="I285" s="215"/>
      <c r="J285" s="215"/>
      <c r="K285" s="215"/>
      <c r="L285" s="215"/>
      <c r="M285" s="215"/>
      <c r="N285" s="215"/>
      <c r="O285" s="215"/>
      <c r="P285" s="215"/>
      <c r="Q285" s="215"/>
    </row>
    <row r="286" spans="9:17" ht="11.25" customHeight="1">
      <c r="I286" s="215"/>
      <c r="J286" s="215"/>
      <c r="K286" s="215"/>
      <c r="L286" s="215"/>
      <c r="M286" s="215"/>
      <c r="N286" s="215"/>
      <c r="O286" s="215"/>
      <c r="P286" s="215"/>
      <c r="Q286" s="215"/>
    </row>
    <row r="287" spans="9:17" ht="11.25" customHeight="1">
      <c r="I287" s="215"/>
      <c r="J287" s="215"/>
      <c r="K287" s="215"/>
      <c r="L287" s="215"/>
      <c r="M287" s="215"/>
      <c r="N287" s="215"/>
      <c r="O287" s="215"/>
      <c r="P287" s="215"/>
      <c r="Q287" s="215"/>
    </row>
    <row r="288" spans="9:17" ht="11.25" customHeight="1">
      <c r="I288" s="215"/>
      <c r="J288" s="215"/>
      <c r="K288" s="215"/>
      <c r="L288" s="215"/>
      <c r="M288" s="215"/>
      <c r="N288" s="215"/>
      <c r="O288" s="215"/>
      <c r="P288" s="215"/>
      <c r="Q288" s="215"/>
    </row>
    <row r="289" spans="9:17" ht="11.25" customHeight="1">
      <c r="I289" s="215"/>
      <c r="J289" s="215"/>
      <c r="K289" s="215"/>
      <c r="L289" s="215"/>
      <c r="M289" s="215"/>
      <c r="N289" s="215"/>
      <c r="O289" s="215"/>
      <c r="P289" s="215"/>
      <c r="Q289" s="215"/>
    </row>
    <row r="290" spans="9:17" ht="11.25" customHeight="1">
      <c r="I290" s="215"/>
      <c r="J290" s="215"/>
      <c r="K290" s="215"/>
      <c r="L290" s="215"/>
      <c r="M290" s="215"/>
      <c r="N290" s="215"/>
      <c r="O290" s="215"/>
      <c r="P290" s="215"/>
      <c r="Q290" s="215"/>
    </row>
    <row r="291" spans="9:17" ht="11.25" customHeight="1">
      <c r="I291" s="215"/>
      <c r="J291" s="215"/>
      <c r="K291" s="215"/>
      <c r="L291" s="215"/>
      <c r="M291" s="215"/>
      <c r="N291" s="215"/>
      <c r="O291" s="215"/>
      <c r="P291" s="215"/>
      <c r="Q291" s="215"/>
    </row>
    <row r="292" spans="9:17" ht="11.25" customHeight="1">
      <c r="I292" s="215"/>
      <c r="J292" s="215"/>
      <c r="K292" s="215"/>
      <c r="L292" s="215"/>
      <c r="M292" s="215"/>
      <c r="N292" s="215"/>
      <c r="O292" s="215"/>
      <c r="P292" s="215"/>
      <c r="Q292" s="215"/>
    </row>
    <row r="293" spans="9:17" ht="11.25" customHeight="1">
      <c r="I293" s="215"/>
      <c r="J293" s="215"/>
      <c r="K293" s="215"/>
      <c r="L293" s="215"/>
      <c r="M293" s="215"/>
      <c r="N293" s="215"/>
      <c r="O293" s="215"/>
      <c r="P293" s="215"/>
      <c r="Q293" s="215"/>
    </row>
    <row r="294" spans="9:17" ht="11.25" customHeight="1">
      <c r="I294" s="215"/>
      <c r="J294" s="215"/>
      <c r="K294" s="215"/>
      <c r="L294" s="215"/>
      <c r="M294" s="215"/>
      <c r="N294" s="215"/>
      <c r="O294" s="215"/>
      <c r="P294" s="215"/>
      <c r="Q294" s="215"/>
    </row>
    <row r="295" spans="9:17" ht="11.25" customHeight="1">
      <c r="I295" s="215"/>
      <c r="J295" s="215"/>
      <c r="K295" s="215"/>
      <c r="L295" s="215"/>
      <c r="M295" s="215"/>
      <c r="N295" s="215"/>
      <c r="O295" s="215"/>
      <c r="P295" s="215"/>
      <c r="Q295" s="215"/>
    </row>
    <row r="296" spans="9:17" ht="11.25" customHeight="1">
      <c r="I296" s="215"/>
      <c r="J296" s="215"/>
      <c r="K296" s="215"/>
      <c r="L296" s="215"/>
      <c r="M296" s="215"/>
      <c r="N296" s="215"/>
      <c r="O296" s="215"/>
      <c r="P296" s="215"/>
      <c r="Q296" s="215"/>
    </row>
    <row r="297" spans="9:17" ht="11.25" customHeight="1">
      <c r="I297" s="215"/>
      <c r="J297" s="215"/>
      <c r="K297" s="215"/>
      <c r="L297" s="215"/>
      <c r="M297" s="215"/>
      <c r="N297" s="215"/>
      <c r="O297" s="215"/>
      <c r="P297" s="215"/>
      <c r="Q297" s="215"/>
    </row>
    <row r="298" spans="9:17" ht="11.25" customHeight="1">
      <c r="I298" s="215"/>
      <c r="J298" s="215"/>
      <c r="K298" s="215"/>
      <c r="L298" s="215"/>
      <c r="M298" s="215"/>
      <c r="N298" s="215"/>
      <c r="O298" s="215"/>
      <c r="P298" s="215"/>
      <c r="Q298" s="215"/>
    </row>
    <row r="299" spans="9:17" ht="11.25" customHeight="1">
      <c r="I299" s="215"/>
      <c r="J299" s="215"/>
      <c r="K299" s="215"/>
      <c r="L299" s="215"/>
      <c r="M299" s="215"/>
      <c r="N299" s="215"/>
      <c r="O299" s="215"/>
      <c r="P299" s="215"/>
      <c r="Q299" s="215"/>
    </row>
    <row r="300" spans="9:17" ht="11.25" customHeight="1">
      <c r="I300" s="215"/>
      <c r="J300" s="215"/>
      <c r="K300" s="215"/>
      <c r="L300" s="215"/>
      <c r="M300" s="215"/>
      <c r="N300" s="215"/>
      <c r="O300" s="215"/>
      <c r="P300" s="215"/>
      <c r="Q300" s="215"/>
    </row>
    <row r="301" spans="9:17" ht="11.25" customHeight="1">
      <c r="I301" s="215"/>
      <c r="J301" s="215"/>
      <c r="K301" s="215"/>
      <c r="L301" s="215"/>
      <c r="M301" s="215"/>
      <c r="N301" s="215"/>
      <c r="O301" s="215"/>
      <c r="P301" s="215"/>
      <c r="Q301" s="215"/>
    </row>
    <row r="302" spans="9:17" ht="11.25" customHeight="1">
      <c r="I302" s="215"/>
      <c r="J302" s="215"/>
      <c r="K302" s="215"/>
      <c r="L302" s="215"/>
      <c r="M302" s="215"/>
      <c r="N302" s="215"/>
      <c r="O302" s="215"/>
      <c r="P302" s="215"/>
      <c r="Q302" s="215"/>
    </row>
    <row r="303" spans="9:17" ht="11.25" customHeight="1">
      <c r="I303" s="215"/>
      <c r="J303" s="215"/>
      <c r="K303" s="215"/>
      <c r="L303" s="215"/>
      <c r="M303" s="215"/>
      <c r="N303" s="215"/>
      <c r="O303" s="215"/>
      <c r="P303" s="215"/>
      <c r="Q303" s="215"/>
    </row>
    <row r="304" spans="9:17" ht="11.25" customHeight="1">
      <c r="I304" s="215"/>
      <c r="J304" s="215"/>
      <c r="K304" s="215"/>
      <c r="L304" s="215"/>
      <c r="M304" s="215"/>
      <c r="N304" s="215"/>
      <c r="O304" s="215"/>
      <c r="P304" s="215"/>
      <c r="Q304" s="215"/>
    </row>
    <row r="305" spans="9:17" ht="11.25" customHeight="1">
      <c r="I305" s="215"/>
      <c r="J305" s="215"/>
      <c r="K305" s="215"/>
      <c r="L305" s="215"/>
      <c r="M305" s="215"/>
      <c r="N305" s="215"/>
      <c r="O305" s="215"/>
      <c r="P305" s="215"/>
      <c r="Q305" s="215"/>
    </row>
    <row r="306" spans="9:17" ht="11.25" customHeight="1">
      <c r="I306" s="215"/>
      <c r="J306" s="215"/>
      <c r="K306" s="215"/>
      <c r="L306" s="215"/>
      <c r="M306" s="215"/>
      <c r="N306" s="215"/>
      <c r="O306" s="215"/>
      <c r="P306" s="215"/>
      <c r="Q306" s="215"/>
    </row>
    <row r="307" spans="9:17" ht="11.25" customHeight="1">
      <c r="I307" s="215"/>
      <c r="J307" s="215"/>
      <c r="K307" s="215"/>
      <c r="L307" s="215"/>
      <c r="M307" s="215"/>
      <c r="N307" s="215"/>
      <c r="O307" s="215"/>
      <c r="P307" s="215"/>
      <c r="Q307" s="215"/>
    </row>
    <row r="308" spans="9:17" ht="11.25" customHeight="1">
      <c r="I308" s="215"/>
      <c r="J308" s="215"/>
      <c r="K308" s="215"/>
      <c r="L308" s="215"/>
      <c r="M308" s="215"/>
      <c r="N308" s="215"/>
      <c r="O308" s="215"/>
      <c r="P308" s="215"/>
      <c r="Q308" s="215"/>
    </row>
    <row r="309" spans="9:17" ht="11.25" customHeight="1">
      <c r="I309" s="215"/>
      <c r="J309" s="215"/>
      <c r="K309" s="215"/>
      <c r="L309" s="215"/>
      <c r="M309" s="215"/>
      <c r="N309" s="215"/>
      <c r="O309" s="215"/>
      <c r="P309" s="215"/>
      <c r="Q309" s="215"/>
    </row>
    <row r="310" spans="9:17" ht="11.25" customHeight="1">
      <c r="I310" s="215"/>
      <c r="J310" s="215"/>
      <c r="K310" s="215"/>
      <c r="L310" s="215"/>
      <c r="M310" s="215"/>
      <c r="N310" s="215"/>
      <c r="O310" s="215"/>
      <c r="P310" s="215"/>
      <c r="Q310" s="215"/>
    </row>
    <row r="311" spans="9:17" ht="11.25" customHeight="1">
      <c r="I311" s="215"/>
      <c r="J311" s="215"/>
      <c r="K311" s="215"/>
      <c r="L311" s="215"/>
      <c r="M311" s="215"/>
      <c r="N311" s="215"/>
      <c r="O311" s="215"/>
      <c r="P311" s="215"/>
      <c r="Q311" s="215"/>
    </row>
    <row r="312" spans="9:17" ht="11.25" customHeight="1">
      <c r="I312" s="215"/>
      <c r="J312" s="215"/>
      <c r="K312" s="215"/>
      <c r="L312" s="215"/>
      <c r="M312" s="215"/>
      <c r="N312" s="215"/>
      <c r="O312" s="215"/>
      <c r="P312" s="215"/>
      <c r="Q312" s="215"/>
    </row>
    <row r="313" spans="9:17" ht="11.25" customHeight="1">
      <c r="I313" s="215"/>
      <c r="J313" s="215"/>
      <c r="K313" s="215"/>
      <c r="L313" s="215"/>
      <c r="M313" s="215"/>
      <c r="N313" s="215"/>
      <c r="O313" s="215"/>
      <c r="P313" s="215"/>
      <c r="Q313" s="215"/>
    </row>
    <row r="314" spans="9:17" ht="11.25" customHeight="1">
      <c r="I314" s="215"/>
      <c r="J314" s="215"/>
      <c r="K314" s="215"/>
      <c r="L314" s="215"/>
      <c r="M314" s="215"/>
      <c r="N314" s="215"/>
      <c r="O314" s="215"/>
      <c r="P314" s="215"/>
      <c r="Q314" s="215"/>
    </row>
    <row r="315" spans="9:17" ht="11.25" customHeight="1">
      <c r="I315" s="215"/>
      <c r="J315" s="215"/>
      <c r="K315" s="215"/>
      <c r="L315" s="215"/>
      <c r="M315" s="215"/>
      <c r="N315" s="215"/>
      <c r="O315" s="215"/>
      <c r="P315" s="215"/>
      <c r="Q315" s="215"/>
    </row>
    <row r="316" spans="9:17" ht="11.25" customHeight="1">
      <c r="I316" s="215"/>
      <c r="J316" s="215"/>
      <c r="K316" s="215"/>
      <c r="L316" s="215"/>
      <c r="M316" s="215"/>
      <c r="N316" s="215"/>
      <c r="O316" s="215"/>
      <c r="P316" s="215"/>
      <c r="Q316" s="215"/>
    </row>
    <row r="317" spans="9:17" ht="11.25" customHeight="1">
      <c r="I317" s="215"/>
      <c r="J317" s="215"/>
      <c r="K317" s="215"/>
      <c r="L317" s="215"/>
      <c r="M317" s="215"/>
      <c r="N317" s="215"/>
      <c r="O317" s="215"/>
      <c r="P317" s="215"/>
      <c r="Q317" s="215"/>
    </row>
    <row r="318" spans="9:17" ht="11.25" customHeight="1">
      <c r="I318" s="215"/>
      <c r="J318" s="215"/>
      <c r="K318" s="215"/>
      <c r="L318" s="215"/>
      <c r="M318" s="215"/>
      <c r="N318" s="215"/>
      <c r="O318" s="215"/>
      <c r="P318" s="215"/>
      <c r="Q318" s="215"/>
    </row>
    <row r="319" spans="9:17" ht="11.25" customHeight="1">
      <c r="I319" s="215"/>
      <c r="J319" s="215"/>
      <c r="K319" s="215"/>
      <c r="L319" s="215"/>
      <c r="M319" s="215"/>
      <c r="N319" s="215"/>
      <c r="O319" s="215"/>
      <c r="P319" s="215"/>
      <c r="Q319" s="215"/>
    </row>
    <row r="320" spans="9:17" ht="11.25" customHeight="1">
      <c r="I320" s="215"/>
      <c r="J320" s="215"/>
      <c r="K320" s="215"/>
      <c r="L320" s="215"/>
      <c r="M320" s="215"/>
      <c r="N320" s="215"/>
      <c r="O320" s="215"/>
      <c r="P320" s="215"/>
      <c r="Q320" s="215"/>
    </row>
    <row r="321" spans="9:17" ht="11.25" customHeight="1">
      <c r="I321" s="215"/>
      <c r="J321" s="215"/>
      <c r="K321" s="215"/>
      <c r="L321" s="215"/>
      <c r="M321" s="215"/>
      <c r="N321" s="215"/>
      <c r="O321" s="215"/>
      <c r="P321" s="215"/>
      <c r="Q321" s="215"/>
    </row>
    <row r="322" spans="9:17" ht="11.25" customHeight="1">
      <c r="I322" s="215"/>
      <c r="J322" s="215"/>
      <c r="K322" s="215"/>
      <c r="L322" s="215"/>
      <c r="M322" s="215"/>
      <c r="N322" s="215"/>
      <c r="O322" s="215"/>
      <c r="P322" s="215"/>
      <c r="Q322" s="215"/>
    </row>
    <row r="323" spans="9:17" ht="11.25" customHeight="1">
      <c r="I323" s="215"/>
      <c r="J323" s="215"/>
      <c r="K323" s="215"/>
      <c r="L323" s="215"/>
      <c r="M323" s="215"/>
      <c r="N323" s="215"/>
      <c r="O323" s="215"/>
      <c r="P323" s="215"/>
      <c r="Q323" s="215"/>
    </row>
    <row r="324" spans="9:17" ht="11.25" customHeight="1">
      <c r="I324" s="215"/>
      <c r="J324" s="215"/>
      <c r="K324" s="215"/>
      <c r="L324" s="215"/>
      <c r="M324" s="215"/>
      <c r="N324" s="215"/>
      <c r="O324" s="215"/>
      <c r="P324" s="215"/>
      <c r="Q324" s="215"/>
    </row>
    <row r="325" spans="9:17" ht="11.25" customHeight="1">
      <c r="I325" s="215"/>
      <c r="J325" s="215"/>
      <c r="K325" s="215"/>
      <c r="L325" s="215"/>
      <c r="M325" s="215"/>
      <c r="N325" s="215"/>
      <c r="O325" s="215"/>
      <c r="P325" s="215"/>
      <c r="Q325" s="215"/>
    </row>
    <row r="326" spans="9:17" ht="11.25" customHeight="1">
      <c r="I326" s="215"/>
      <c r="J326" s="215"/>
      <c r="K326" s="215"/>
      <c r="L326" s="215"/>
      <c r="M326" s="215"/>
      <c r="N326" s="215"/>
      <c r="O326" s="215"/>
      <c r="P326" s="215"/>
      <c r="Q326" s="215"/>
    </row>
    <row r="327" spans="9:17" ht="11.25" customHeight="1">
      <c r="I327" s="215"/>
      <c r="J327" s="215"/>
      <c r="K327" s="215"/>
      <c r="L327" s="215"/>
      <c r="M327" s="215"/>
      <c r="N327" s="215"/>
      <c r="O327" s="215"/>
      <c r="P327" s="215"/>
      <c r="Q327" s="215"/>
    </row>
    <row r="328" spans="9:17" ht="11.25" customHeight="1">
      <c r="I328" s="215"/>
      <c r="J328" s="215"/>
      <c r="K328" s="215"/>
      <c r="L328" s="215"/>
      <c r="M328" s="215"/>
      <c r="N328" s="215"/>
      <c r="O328" s="215"/>
      <c r="P328" s="215"/>
      <c r="Q328" s="215"/>
    </row>
    <row r="329" spans="9:17" ht="11.25" customHeight="1">
      <c r="I329" s="215"/>
      <c r="J329" s="215"/>
      <c r="K329" s="215"/>
      <c r="L329" s="215"/>
      <c r="M329" s="215"/>
      <c r="N329" s="215"/>
      <c r="O329" s="215"/>
      <c r="P329" s="215"/>
      <c r="Q329" s="215"/>
    </row>
    <row r="330" spans="9:17" ht="11.25" customHeight="1">
      <c r="I330" s="215"/>
      <c r="J330" s="215"/>
      <c r="K330" s="215"/>
      <c r="L330" s="215"/>
      <c r="M330" s="215"/>
      <c r="N330" s="215"/>
      <c r="O330" s="215"/>
      <c r="P330" s="215"/>
      <c r="Q330" s="215"/>
    </row>
    <row r="331" spans="9:17" ht="11.25" customHeight="1">
      <c r="I331" s="215"/>
      <c r="J331" s="215"/>
      <c r="K331" s="215"/>
      <c r="L331" s="215"/>
      <c r="M331" s="215"/>
      <c r="N331" s="215"/>
      <c r="O331" s="215"/>
      <c r="P331" s="215"/>
      <c r="Q331" s="215"/>
    </row>
    <row r="332" spans="9:17" ht="11.25" customHeight="1">
      <c r="I332" s="215"/>
      <c r="J332" s="215"/>
      <c r="K332" s="215"/>
      <c r="L332" s="215"/>
      <c r="M332" s="215"/>
      <c r="N332" s="215"/>
      <c r="O332" s="215"/>
      <c r="P332" s="215"/>
      <c r="Q332" s="215"/>
    </row>
    <row r="333" spans="9:17" ht="11.25" customHeight="1">
      <c r="I333" s="215"/>
      <c r="J333" s="215"/>
      <c r="K333" s="215"/>
      <c r="L333" s="215"/>
      <c r="M333" s="215"/>
      <c r="N333" s="215"/>
      <c r="O333" s="215"/>
      <c r="P333" s="215"/>
      <c r="Q333" s="215"/>
    </row>
    <row r="334" spans="9:17" ht="11.25" customHeight="1">
      <c r="I334" s="215"/>
      <c r="J334" s="215"/>
      <c r="K334" s="215"/>
      <c r="L334" s="215"/>
      <c r="M334" s="215"/>
      <c r="N334" s="215"/>
      <c r="O334" s="215"/>
      <c r="P334" s="215"/>
      <c r="Q334" s="215"/>
    </row>
    <row r="335" spans="9:17" ht="11.25" customHeight="1">
      <c r="I335" s="215"/>
      <c r="J335" s="215"/>
      <c r="K335" s="215"/>
      <c r="L335" s="215"/>
      <c r="M335" s="215"/>
      <c r="N335" s="215"/>
      <c r="O335" s="215"/>
      <c r="P335" s="215"/>
      <c r="Q335" s="215"/>
    </row>
    <row r="336" spans="9:17" ht="11.25" customHeight="1">
      <c r="I336" s="215"/>
      <c r="J336" s="215"/>
      <c r="K336" s="215"/>
      <c r="L336" s="215"/>
      <c r="M336" s="215"/>
      <c r="N336" s="215"/>
      <c r="O336" s="215"/>
      <c r="P336" s="215"/>
      <c r="Q336" s="215"/>
    </row>
    <row r="337" spans="9:17" ht="11.25" customHeight="1">
      <c r="I337" s="215"/>
      <c r="J337" s="215"/>
      <c r="K337" s="215"/>
      <c r="L337" s="215"/>
      <c r="M337" s="215"/>
      <c r="N337" s="215"/>
      <c r="O337" s="215"/>
      <c r="P337" s="215"/>
      <c r="Q337" s="215"/>
    </row>
    <row r="338" spans="9:17" ht="11.25" customHeight="1">
      <c r="I338" s="215"/>
      <c r="J338" s="215"/>
      <c r="K338" s="215"/>
      <c r="L338" s="215"/>
      <c r="M338" s="215"/>
      <c r="N338" s="215"/>
      <c r="O338" s="215"/>
      <c r="P338" s="215"/>
      <c r="Q338" s="215"/>
    </row>
    <row r="339" spans="9:17" ht="11.25" customHeight="1">
      <c r="I339" s="215"/>
      <c r="J339" s="215"/>
      <c r="K339" s="215"/>
      <c r="L339" s="215"/>
      <c r="M339" s="215"/>
      <c r="N339" s="215"/>
      <c r="O339" s="215"/>
      <c r="P339" s="215"/>
      <c r="Q339" s="215"/>
    </row>
    <row r="340" spans="9:17" ht="11.25" customHeight="1">
      <c r="I340" s="215"/>
      <c r="J340" s="215"/>
      <c r="K340" s="215"/>
      <c r="L340" s="215"/>
      <c r="M340" s="215"/>
      <c r="N340" s="215"/>
      <c r="O340" s="215"/>
      <c r="P340" s="215"/>
      <c r="Q340" s="215"/>
    </row>
    <row r="341" spans="9:17" ht="11.25" customHeight="1">
      <c r="I341" s="215"/>
      <c r="J341" s="215"/>
      <c r="K341" s="215"/>
      <c r="L341" s="215"/>
      <c r="M341" s="215"/>
      <c r="N341" s="215"/>
      <c r="O341" s="215"/>
      <c r="P341" s="215"/>
      <c r="Q341" s="215"/>
    </row>
    <row r="342" spans="9:17" ht="11.25" customHeight="1">
      <c r="I342" s="215"/>
      <c r="J342" s="215"/>
      <c r="K342" s="215"/>
      <c r="L342" s="215"/>
      <c r="M342" s="215"/>
      <c r="N342" s="215"/>
      <c r="O342" s="215"/>
      <c r="P342" s="215"/>
      <c r="Q342" s="215"/>
    </row>
    <row r="343" spans="9:17" ht="11.25" customHeight="1">
      <c r="I343" s="215"/>
      <c r="J343" s="215"/>
      <c r="K343" s="215"/>
      <c r="L343" s="215"/>
      <c r="M343" s="215"/>
      <c r="N343" s="215"/>
      <c r="O343" s="215"/>
      <c r="P343" s="215"/>
      <c r="Q343" s="215"/>
    </row>
    <row r="344" spans="9:17" ht="11.25" customHeight="1">
      <c r="I344" s="215"/>
      <c r="J344" s="215"/>
      <c r="K344" s="215"/>
      <c r="L344" s="215"/>
      <c r="M344" s="215"/>
      <c r="N344" s="215"/>
      <c r="O344" s="215"/>
      <c r="P344" s="215"/>
      <c r="Q344" s="215"/>
    </row>
    <row r="345" spans="9:17" ht="11.25" customHeight="1">
      <c r="I345" s="215"/>
      <c r="J345" s="215"/>
      <c r="K345" s="215"/>
      <c r="L345" s="215"/>
      <c r="M345" s="215"/>
      <c r="N345" s="215"/>
      <c r="O345" s="215"/>
      <c r="P345" s="215"/>
      <c r="Q345" s="215"/>
    </row>
    <row r="346" spans="9:17" ht="11.25" customHeight="1">
      <c r="I346" s="215"/>
      <c r="J346" s="215"/>
      <c r="K346" s="215"/>
      <c r="L346" s="215"/>
      <c r="M346" s="215"/>
      <c r="N346" s="215"/>
      <c r="O346" s="215"/>
      <c r="P346" s="215"/>
      <c r="Q346" s="215"/>
    </row>
    <row r="347" spans="9:17" ht="11.25" customHeight="1">
      <c r="I347" s="215"/>
      <c r="J347" s="215"/>
      <c r="K347" s="215"/>
      <c r="L347" s="215"/>
      <c r="M347" s="215"/>
      <c r="N347" s="215"/>
      <c r="O347" s="215"/>
      <c r="P347" s="215"/>
      <c r="Q347" s="215"/>
    </row>
    <row r="348" spans="9:17" ht="11.25" customHeight="1">
      <c r="I348" s="215"/>
      <c r="J348" s="215"/>
      <c r="K348" s="215"/>
      <c r="L348" s="215"/>
      <c r="M348" s="215"/>
      <c r="N348" s="215"/>
      <c r="O348" s="215"/>
      <c r="P348" s="215"/>
      <c r="Q348" s="215"/>
    </row>
    <row r="349" spans="9:17" ht="11.25" customHeight="1">
      <c r="I349" s="215"/>
      <c r="J349" s="215"/>
      <c r="K349" s="215"/>
      <c r="L349" s="215"/>
      <c r="M349" s="215"/>
      <c r="N349" s="215"/>
      <c r="O349" s="215"/>
      <c r="P349" s="215"/>
      <c r="Q349" s="215"/>
    </row>
    <row r="350" spans="9:17" ht="11.25" customHeight="1">
      <c r="I350" s="215"/>
      <c r="J350" s="215"/>
      <c r="K350" s="215"/>
      <c r="L350" s="215"/>
      <c r="M350" s="215"/>
      <c r="N350" s="215"/>
      <c r="O350" s="215"/>
      <c r="P350" s="215"/>
      <c r="Q350" s="215"/>
    </row>
    <row r="351" spans="9:17" ht="11.25" customHeight="1">
      <c r="I351" s="215"/>
      <c r="J351" s="215"/>
      <c r="K351" s="215"/>
      <c r="L351" s="215"/>
      <c r="M351" s="215"/>
      <c r="N351" s="215"/>
      <c r="O351" s="215"/>
      <c r="P351" s="215"/>
      <c r="Q351" s="215"/>
    </row>
    <row r="352" spans="9:17" ht="11.25" customHeight="1">
      <c r="I352" s="215"/>
      <c r="J352" s="215"/>
      <c r="K352" s="215"/>
      <c r="L352" s="215"/>
      <c r="M352" s="215"/>
      <c r="N352" s="215"/>
      <c r="O352" s="215"/>
      <c r="P352" s="215"/>
      <c r="Q352" s="215"/>
    </row>
    <row r="353" spans="9:17" ht="11.25" customHeight="1">
      <c r="I353" s="215"/>
      <c r="J353" s="215"/>
      <c r="K353" s="215"/>
      <c r="L353" s="215"/>
      <c r="M353" s="215"/>
      <c r="N353" s="215"/>
      <c r="O353" s="215"/>
      <c r="P353" s="215"/>
      <c r="Q353" s="215"/>
    </row>
    <row r="354" spans="9:17" ht="11.25" customHeight="1">
      <c r="I354" s="215"/>
      <c r="J354" s="215"/>
      <c r="K354" s="215"/>
      <c r="L354" s="215"/>
      <c r="M354" s="215"/>
      <c r="N354" s="215"/>
      <c r="O354" s="215"/>
      <c r="P354" s="215"/>
      <c r="Q354" s="215"/>
    </row>
    <row r="355" spans="9:17" ht="11.25" customHeight="1">
      <c r="I355" s="215"/>
      <c r="J355" s="215"/>
      <c r="K355" s="215"/>
      <c r="L355" s="215"/>
      <c r="M355" s="215"/>
      <c r="N355" s="215"/>
      <c r="O355" s="215"/>
      <c r="P355" s="215"/>
      <c r="Q355" s="215"/>
    </row>
    <row r="356" spans="9:17" ht="11.25" customHeight="1">
      <c r="I356" s="215"/>
      <c r="J356" s="215"/>
      <c r="K356" s="215"/>
      <c r="L356" s="215"/>
      <c r="M356" s="215"/>
      <c r="N356" s="215"/>
      <c r="O356" s="215"/>
      <c r="P356" s="215"/>
      <c r="Q356" s="215"/>
    </row>
    <row r="357" spans="9:17" ht="11.25" customHeight="1">
      <c r="I357" s="215"/>
      <c r="J357" s="215"/>
      <c r="K357" s="215"/>
      <c r="L357" s="215"/>
      <c r="M357" s="215"/>
      <c r="N357" s="215"/>
      <c r="O357" s="215"/>
      <c r="P357" s="215"/>
      <c r="Q357" s="215"/>
    </row>
    <row r="358" spans="9:17" ht="11.25" customHeight="1">
      <c r="I358" s="215"/>
      <c r="J358" s="215"/>
      <c r="K358" s="215"/>
      <c r="L358" s="215"/>
      <c r="M358" s="215"/>
      <c r="N358" s="215"/>
      <c r="O358" s="215"/>
      <c r="P358" s="215"/>
      <c r="Q358" s="215"/>
    </row>
    <row r="359" spans="9:17" ht="11.25" customHeight="1">
      <c r="I359" s="215"/>
      <c r="J359" s="215"/>
      <c r="K359" s="215"/>
      <c r="L359" s="215"/>
      <c r="M359" s="215"/>
      <c r="N359" s="215"/>
      <c r="O359" s="215"/>
      <c r="P359" s="215"/>
      <c r="Q359" s="215"/>
    </row>
    <row r="360" spans="9:17" ht="11.25" customHeight="1">
      <c r="I360" s="215"/>
      <c r="J360" s="215"/>
      <c r="K360" s="215"/>
      <c r="L360" s="215"/>
      <c r="M360" s="215"/>
      <c r="N360" s="215"/>
      <c r="O360" s="215"/>
      <c r="P360" s="215"/>
      <c r="Q360" s="215"/>
    </row>
    <row r="361" spans="9:17" ht="11.25" customHeight="1">
      <c r="I361" s="215"/>
      <c r="J361" s="215"/>
      <c r="K361" s="215"/>
      <c r="L361" s="215"/>
      <c r="M361" s="215"/>
      <c r="N361" s="215"/>
      <c r="O361" s="215"/>
      <c r="P361" s="215"/>
      <c r="Q361" s="215"/>
    </row>
    <row r="362" spans="9:17" ht="11.25" customHeight="1">
      <c r="I362" s="215"/>
      <c r="J362" s="215"/>
      <c r="K362" s="215"/>
      <c r="L362" s="215"/>
      <c r="M362" s="215"/>
      <c r="N362" s="215"/>
      <c r="O362" s="215"/>
      <c r="P362" s="215"/>
      <c r="Q362" s="215"/>
    </row>
    <row r="363" spans="9:17" ht="11.25" customHeight="1">
      <c r="I363" s="215"/>
      <c r="J363" s="215"/>
      <c r="K363" s="215"/>
      <c r="L363" s="215"/>
      <c r="M363" s="215"/>
      <c r="N363" s="215"/>
      <c r="O363" s="215"/>
      <c r="P363" s="215"/>
      <c r="Q363" s="215"/>
    </row>
    <row r="364" spans="9:17" ht="11.25" customHeight="1">
      <c r="I364" s="215"/>
      <c r="J364" s="215"/>
      <c r="K364" s="215"/>
      <c r="L364" s="215"/>
      <c r="M364" s="215"/>
      <c r="N364" s="215"/>
      <c r="O364" s="215"/>
      <c r="P364" s="215"/>
      <c r="Q364" s="215"/>
    </row>
    <row r="365" spans="9:17" ht="11.25" customHeight="1">
      <c r="I365" s="215"/>
      <c r="J365" s="215"/>
      <c r="K365" s="215"/>
      <c r="L365" s="215"/>
      <c r="M365" s="215"/>
      <c r="N365" s="215"/>
      <c r="O365" s="215"/>
      <c r="P365" s="215"/>
      <c r="Q365" s="215"/>
    </row>
    <row r="366" spans="9:17" ht="11.25" customHeight="1">
      <c r="I366" s="215"/>
      <c r="J366" s="215"/>
      <c r="K366" s="215"/>
      <c r="L366" s="215"/>
      <c r="M366" s="215"/>
      <c r="N366" s="215"/>
      <c r="O366" s="215"/>
      <c r="P366" s="215"/>
      <c r="Q366" s="215"/>
    </row>
    <row r="367" spans="9:17" ht="11.25" customHeight="1">
      <c r="I367" s="215"/>
      <c r="J367" s="215"/>
      <c r="K367" s="215"/>
      <c r="L367" s="215"/>
      <c r="M367" s="215"/>
      <c r="N367" s="215"/>
      <c r="O367" s="215"/>
      <c r="P367" s="215"/>
      <c r="Q367" s="215"/>
    </row>
    <row r="368" spans="9:17" ht="11.25" customHeight="1">
      <c r="I368" s="215"/>
      <c r="J368" s="215"/>
      <c r="K368" s="215"/>
      <c r="L368" s="215"/>
      <c r="M368" s="215"/>
      <c r="N368" s="215"/>
      <c r="O368" s="215"/>
      <c r="P368" s="215"/>
      <c r="Q368" s="215"/>
    </row>
    <row r="369" spans="9:17" ht="11.25" customHeight="1">
      <c r="I369" s="215"/>
      <c r="J369" s="215"/>
      <c r="K369" s="215"/>
      <c r="L369" s="215"/>
      <c r="M369" s="215"/>
      <c r="N369" s="215"/>
      <c r="O369" s="215"/>
      <c r="P369" s="215"/>
      <c r="Q369" s="215"/>
    </row>
    <row r="370" spans="9:17" ht="11.25" customHeight="1">
      <c r="I370" s="215"/>
      <c r="J370" s="215"/>
      <c r="K370" s="215"/>
      <c r="L370" s="215"/>
      <c r="M370" s="215"/>
      <c r="N370" s="215"/>
      <c r="O370" s="215"/>
      <c r="P370" s="215"/>
      <c r="Q370" s="215"/>
    </row>
    <row r="371" spans="9:17" ht="11.25" customHeight="1">
      <c r="I371" s="215"/>
      <c r="J371" s="215"/>
      <c r="K371" s="215"/>
      <c r="L371" s="215"/>
      <c r="M371" s="215"/>
      <c r="N371" s="215"/>
      <c r="O371" s="215"/>
      <c r="P371" s="215"/>
      <c r="Q371" s="215"/>
    </row>
    <row r="372" spans="9:17" ht="11.25" customHeight="1">
      <c r="I372" s="215"/>
      <c r="J372" s="215"/>
      <c r="K372" s="215"/>
      <c r="L372" s="215"/>
      <c r="M372" s="215"/>
      <c r="N372" s="215"/>
      <c r="O372" s="215"/>
      <c r="P372" s="215"/>
      <c r="Q372" s="215"/>
    </row>
    <row r="373" spans="9:17" ht="11.25" customHeight="1">
      <c r="I373" s="215"/>
      <c r="J373" s="215"/>
      <c r="K373" s="215"/>
      <c r="L373" s="215"/>
      <c r="M373" s="215"/>
      <c r="N373" s="215"/>
      <c r="O373" s="215"/>
      <c r="P373" s="215"/>
      <c r="Q373" s="215"/>
    </row>
    <row r="374" spans="9:17" ht="11.25" customHeight="1">
      <c r="I374" s="215"/>
      <c r="J374" s="215"/>
      <c r="K374" s="215"/>
      <c r="L374" s="215"/>
      <c r="M374" s="215"/>
      <c r="N374" s="215"/>
      <c r="O374" s="215"/>
      <c r="P374" s="215"/>
      <c r="Q374" s="215"/>
    </row>
    <row r="375" spans="9:17" ht="11.25" customHeight="1">
      <c r="I375" s="215"/>
      <c r="J375" s="215"/>
      <c r="K375" s="215"/>
      <c r="L375" s="215"/>
      <c r="M375" s="215"/>
      <c r="N375" s="215"/>
      <c r="O375" s="215"/>
      <c r="P375" s="215"/>
      <c r="Q375" s="215"/>
    </row>
    <row r="376" spans="9:17" ht="11.25" customHeight="1">
      <c r="I376" s="215"/>
      <c r="J376" s="215"/>
      <c r="K376" s="215"/>
      <c r="L376" s="215"/>
      <c r="M376" s="215"/>
      <c r="N376" s="215"/>
      <c r="O376" s="215"/>
      <c r="P376" s="215"/>
      <c r="Q376" s="215"/>
    </row>
    <row r="377" spans="9:17" ht="11.25" customHeight="1">
      <c r="I377" s="215"/>
      <c r="J377" s="215"/>
      <c r="K377" s="215"/>
      <c r="L377" s="215"/>
      <c r="M377" s="215"/>
      <c r="N377" s="215"/>
      <c r="O377" s="215"/>
      <c r="P377" s="215"/>
      <c r="Q377" s="215"/>
    </row>
    <row r="378" spans="9:17" ht="11.25" customHeight="1">
      <c r="I378" s="215"/>
      <c r="J378" s="215"/>
      <c r="K378" s="215"/>
      <c r="L378" s="215"/>
      <c r="M378" s="215"/>
      <c r="N378" s="215"/>
      <c r="O378" s="215"/>
      <c r="P378" s="215"/>
      <c r="Q378" s="215"/>
    </row>
    <row r="379" spans="9:17" ht="11.25" customHeight="1">
      <c r="I379" s="215"/>
      <c r="J379" s="215"/>
      <c r="K379" s="215"/>
      <c r="L379" s="215"/>
      <c r="M379" s="215"/>
      <c r="N379" s="215"/>
      <c r="O379" s="215"/>
      <c r="P379" s="215"/>
      <c r="Q379" s="215"/>
    </row>
    <row r="380" spans="9:17" ht="11.25" customHeight="1">
      <c r="I380" s="215"/>
      <c r="J380" s="215"/>
      <c r="K380" s="215"/>
      <c r="L380" s="215"/>
      <c r="M380" s="215"/>
      <c r="N380" s="215"/>
      <c r="O380" s="215"/>
      <c r="P380" s="215"/>
      <c r="Q380" s="215"/>
    </row>
    <row r="381" spans="9:17" ht="11.25" customHeight="1">
      <c r="I381" s="215"/>
      <c r="J381" s="215"/>
      <c r="K381" s="215"/>
      <c r="L381" s="215"/>
      <c r="M381" s="215"/>
      <c r="N381" s="215"/>
      <c r="O381" s="215"/>
      <c r="P381" s="215"/>
      <c r="Q381" s="215"/>
    </row>
    <row r="382" spans="9:17" ht="11.25" customHeight="1">
      <c r="I382" s="215"/>
      <c r="J382" s="215"/>
      <c r="K382" s="215"/>
      <c r="L382" s="215"/>
      <c r="M382" s="215"/>
      <c r="N382" s="215"/>
      <c r="O382" s="215"/>
      <c r="P382" s="215"/>
      <c r="Q382" s="215"/>
    </row>
    <row r="383" spans="9:17" ht="11.25" customHeight="1">
      <c r="I383" s="215"/>
      <c r="J383" s="215"/>
      <c r="K383" s="215"/>
      <c r="L383" s="215"/>
      <c r="M383" s="215"/>
      <c r="N383" s="215"/>
      <c r="O383" s="215"/>
      <c r="P383" s="215"/>
      <c r="Q383" s="215"/>
    </row>
    <row r="384" spans="9:17" ht="11.25" customHeight="1">
      <c r="I384" s="215"/>
      <c r="J384" s="215"/>
      <c r="K384" s="215"/>
      <c r="L384" s="215"/>
      <c r="M384" s="215"/>
      <c r="N384" s="215"/>
      <c r="O384" s="215"/>
      <c r="P384" s="215"/>
      <c r="Q384" s="215"/>
    </row>
    <row r="385" spans="9:17" ht="11.25" customHeight="1">
      <c r="I385" s="215"/>
      <c r="J385" s="215"/>
      <c r="K385" s="215"/>
      <c r="L385" s="215"/>
      <c r="M385" s="215"/>
      <c r="N385" s="215"/>
      <c r="O385" s="215"/>
      <c r="P385" s="215"/>
      <c r="Q385" s="215"/>
    </row>
    <row r="386" spans="9:17" ht="11.25" customHeight="1">
      <c r="I386" s="215"/>
      <c r="J386" s="215"/>
      <c r="K386" s="215"/>
      <c r="L386" s="215"/>
      <c r="M386" s="215"/>
      <c r="N386" s="215"/>
      <c r="O386" s="215"/>
      <c r="P386" s="215"/>
      <c r="Q386" s="215"/>
    </row>
    <row r="387" spans="9:17" ht="11.25" customHeight="1">
      <c r="I387" s="215"/>
      <c r="J387" s="215"/>
      <c r="K387" s="215"/>
      <c r="L387" s="215"/>
      <c r="M387" s="215"/>
      <c r="N387" s="215"/>
      <c r="O387" s="215"/>
      <c r="P387" s="215"/>
      <c r="Q387" s="215"/>
    </row>
    <row r="388" spans="9:17" ht="11.25" customHeight="1">
      <c r="I388" s="215"/>
      <c r="J388" s="215"/>
      <c r="K388" s="215"/>
      <c r="L388" s="215"/>
      <c r="M388" s="215"/>
      <c r="N388" s="215"/>
      <c r="O388" s="215"/>
      <c r="P388" s="215"/>
      <c r="Q388" s="215"/>
    </row>
    <row r="389" spans="9:17" ht="11.25" customHeight="1">
      <c r="I389" s="215"/>
      <c r="J389" s="215"/>
      <c r="K389" s="215"/>
      <c r="L389" s="215"/>
      <c r="M389" s="215"/>
      <c r="N389" s="215"/>
      <c r="O389" s="215"/>
      <c r="P389" s="215"/>
      <c r="Q389" s="215"/>
    </row>
    <row r="390" spans="9:17" ht="11.25" customHeight="1">
      <c r="I390" s="215"/>
      <c r="J390" s="215"/>
      <c r="K390" s="215"/>
      <c r="L390" s="215"/>
      <c r="M390" s="215"/>
      <c r="N390" s="215"/>
      <c r="O390" s="215"/>
      <c r="P390" s="215"/>
      <c r="Q390" s="215"/>
    </row>
    <row r="391" spans="9:17" ht="11.25" customHeight="1">
      <c r="I391" s="215"/>
      <c r="J391" s="215"/>
      <c r="K391" s="215"/>
      <c r="L391" s="215"/>
      <c r="M391" s="215"/>
      <c r="N391" s="215"/>
      <c r="O391" s="215"/>
      <c r="P391" s="215"/>
      <c r="Q391" s="215"/>
    </row>
    <row r="392" spans="9:17" ht="11.25" customHeight="1">
      <c r="I392" s="215"/>
      <c r="J392" s="215"/>
      <c r="K392" s="215"/>
      <c r="L392" s="215"/>
      <c r="M392" s="215"/>
      <c r="N392" s="215"/>
      <c r="O392" s="215"/>
      <c r="P392" s="215"/>
      <c r="Q392" s="215"/>
    </row>
    <row r="393" spans="9:17" ht="11.25" customHeight="1">
      <c r="I393" s="215"/>
      <c r="J393" s="215"/>
      <c r="K393" s="215"/>
      <c r="L393" s="215"/>
      <c r="M393" s="215"/>
      <c r="N393" s="215"/>
      <c r="O393" s="215"/>
      <c r="P393" s="215"/>
      <c r="Q393" s="215"/>
    </row>
    <row r="394" spans="9:17" ht="11.25" customHeight="1">
      <c r="I394" s="215"/>
      <c r="J394" s="215"/>
      <c r="K394" s="215"/>
      <c r="L394" s="215"/>
      <c r="M394" s="215"/>
      <c r="N394" s="215"/>
      <c r="O394" s="215"/>
      <c r="P394" s="215"/>
      <c r="Q394" s="215"/>
    </row>
  </sheetData>
  <sheetProtection/>
  <mergeCells count="163">
    <mergeCell ref="B85:B86"/>
    <mergeCell ref="C73:D73"/>
    <mergeCell ref="C69:D69"/>
    <mergeCell ref="C70:D70"/>
    <mergeCell ref="C71:D71"/>
    <mergeCell ref="C72:D72"/>
    <mergeCell ref="C74:D74"/>
    <mergeCell ref="C75:D75"/>
    <mergeCell ref="C76:D76"/>
    <mergeCell ref="I3:I4"/>
    <mergeCell ref="B18:B20"/>
    <mergeCell ref="B24:B26"/>
    <mergeCell ref="B87:B89"/>
    <mergeCell ref="B42:B44"/>
    <mergeCell ref="B45:B47"/>
    <mergeCell ref="B51:B53"/>
    <mergeCell ref="B39:B41"/>
    <mergeCell ref="C66:D66"/>
    <mergeCell ref="C68:D68"/>
    <mergeCell ref="B1:B2"/>
    <mergeCell ref="B6:B8"/>
    <mergeCell ref="B3:B5"/>
    <mergeCell ref="B27:B29"/>
    <mergeCell ref="B63:B64"/>
    <mergeCell ref="B48:B50"/>
    <mergeCell ref="B30:B32"/>
    <mergeCell ref="B9:B11"/>
    <mergeCell ref="B12:B14"/>
    <mergeCell ref="B15:B17"/>
    <mergeCell ref="B36:B38"/>
    <mergeCell ref="B105:B107"/>
    <mergeCell ref="B70:B72"/>
    <mergeCell ref="B82:B84"/>
    <mergeCell ref="B96:B98"/>
    <mergeCell ref="B54:B55"/>
    <mergeCell ref="B56:B57"/>
    <mergeCell ref="B58:B60"/>
    <mergeCell ref="B65:B67"/>
    <mergeCell ref="B93:B95"/>
    <mergeCell ref="B21:B23"/>
    <mergeCell ref="B111:B113"/>
    <mergeCell ref="B79:B81"/>
    <mergeCell ref="B99:B101"/>
    <mergeCell ref="B102:B104"/>
    <mergeCell ref="B108:B110"/>
    <mergeCell ref="B73:B75"/>
    <mergeCell ref="B76:B78"/>
    <mergeCell ref="B90:B92"/>
    <mergeCell ref="B33:B35"/>
    <mergeCell ref="C6:D6"/>
    <mergeCell ref="C7:D7"/>
    <mergeCell ref="C8:D8"/>
    <mergeCell ref="C9:D9"/>
    <mergeCell ref="C1:D2"/>
    <mergeCell ref="C3:D3"/>
    <mergeCell ref="C4:D4"/>
    <mergeCell ref="C5:D5"/>
    <mergeCell ref="C14:D14"/>
    <mergeCell ref="C15:D15"/>
    <mergeCell ref="C16:D16"/>
    <mergeCell ref="C17:D17"/>
    <mergeCell ref="C10:D10"/>
    <mergeCell ref="C11:D11"/>
    <mergeCell ref="C12:D12"/>
    <mergeCell ref="C13:D13"/>
    <mergeCell ref="C22:D22"/>
    <mergeCell ref="C23:D23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8:D38"/>
    <mergeCell ref="C39:D39"/>
    <mergeCell ref="C40:D40"/>
    <mergeCell ref="C41:D41"/>
    <mergeCell ref="C34:D34"/>
    <mergeCell ref="C35:D35"/>
    <mergeCell ref="C36:D36"/>
    <mergeCell ref="C37:D37"/>
    <mergeCell ref="C46:D46"/>
    <mergeCell ref="C47:D47"/>
    <mergeCell ref="C48:D48"/>
    <mergeCell ref="C49:D49"/>
    <mergeCell ref="C42:D42"/>
    <mergeCell ref="C43:D43"/>
    <mergeCell ref="C44:D44"/>
    <mergeCell ref="C45:D45"/>
    <mergeCell ref="C54:D54"/>
    <mergeCell ref="C55:D55"/>
    <mergeCell ref="C57:D57"/>
    <mergeCell ref="C58:D58"/>
    <mergeCell ref="C56:D56"/>
    <mergeCell ref="C50:D50"/>
    <mergeCell ref="C51:D51"/>
    <mergeCell ref="C52:D52"/>
    <mergeCell ref="C53:D53"/>
    <mergeCell ref="C77:D77"/>
    <mergeCell ref="C78:D78"/>
    <mergeCell ref="C79:D79"/>
    <mergeCell ref="C80:D80"/>
    <mergeCell ref="C59:D59"/>
    <mergeCell ref="C60:D60"/>
    <mergeCell ref="C63:D64"/>
    <mergeCell ref="C65:D65"/>
    <mergeCell ref="C67:D67"/>
    <mergeCell ref="C85:D85"/>
    <mergeCell ref="C86:D86"/>
    <mergeCell ref="C87:D87"/>
    <mergeCell ref="C88:D88"/>
    <mergeCell ref="C81:D81"/>
    <mergeCell ref="C82:D82"/>
    <mergeCell ref="C83:D83"/>
    <mergeCell ref="C84:D84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5:D105"/>
    <mergeCell ref="C106:D106"/>
    <mergeCell ref="C107:D107"/>
    <mergeCell ref="C108:D108"/>
    <mergeCell ref="B120:B122"/>
    <mergeCell ref="C114:D114"/>
    <mergeCell ref="C109:D109"/>
    <mergeCell ref="A131:H131"/>
    <mergeCell ref="A125:H125"/>
    <mergeCell ref="C110:D110"/>
    <mergeCell ref="C111:D111"/>
    <mergeCell ref="C112:D112"/>
    <mergeCell ref="C118:D118"/>
    <mergeCell ref="C113:D113"/>
    <mergeCell ref="B114:B116"/>
    <mergeCell ref="B117:B119"/>
    <mergeCell ref="C115:D115"/>
    <mergeCell ref="C116:D116"/>
    <mergeCell ref="C117:D117"/>
    <mergeCell ref="C122:D122"/>
    <mergeCell ref="A126:H126"/>
    <mergeCell ref="C119:D119"/>
    <mergeCell ref="C120:D120"/>
    <mergeCell ref="C121:D121"/>
  </mergeCells>
  <printOptions/>
  <pageMargins left="0.17" right="0.2755905511811024" top="0.4724409448818898" bottom="0.25" header="0.11811023622047245" footer="0.34"/>
  <pageSetup horizontalDpi="600" verticalDpi="600" orientation="portrait" paperSize="9" scale="75" r:id="rId1"/>
  <headerFooter alignWithMargins="0">
    <oddHeader>&amp;C&amp;"Times New Roman,Kalın"&amp;12 ÖSYS TABAN PUANLARI (2010-2012)
</oddHeader>
  </headerFooter>
  <rowBreaks count="2" manualBreakCount="2">
    <brk id="62" max="7" man="1"/>
    <brk id="124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AM201"/>
  <sheetViews>
    <sheetView zoomScaleSheetLayoutView="100" zoomScalePageLayoutView="0" workbookViewId="0" topLeftCell="A73">
      <selection activeCell="A82" sqref="A82"/>
    </sheetView>
  </sheetViews>
  <sheetFormatPr defaultColWidth="9.140625" defaultRowHeight="12.75" customHeight="1"/>
  <cols>
    <col min="1" max="1" width="41.7109375" style="150" customWidth="1"/>
    <col min="2" max="2" width="5.57421875" style="379" customWidth="1"/>
    <col min="3" max="3" width="7.00390625" style="379" bestFit="1" customWidth="1"/>
    <col min="4" max="4" width="5.421875" style="379" customWidth="1"/>
    <col min="5" max="5" width="7.00390625" style="379" bestFit="1" customWidth="1"/>
    <col min="6" max="6" width="7.28125" style="379" customWidth="1"/>
    <col min="7" max="7" width="7.00390625" style="379" bestFit="1" customWidth="1"/>
    <col min="8" max="8" width="4.57421875" style="379" customWidth="1"/>
    <col min="9" max="9" width="7.00390625" style="152" bestFit="1" customWidth="1"/>
    <col min="10" max="10" width="7.00390625" style="41" customWidth="1"/>
    <col min="11" max="11" width="8.421875" style="41" customWidth="1"/>
    <col min="12" max="12" width="5.28125" style="41" customWidth="1"/>
    <col min="13" max="13" width="7.00390625" style="41" bestFit="1" customWidth="1"/>
    <col min="14" max="14" width="10.140625" style="41" customWidth="1"/>
    <col min="15" max="15" width="13.421875" style="41" customWidth="1"/>
    <col min="16" max="16" width="12.140625" style="41" customWidth="1"/>
    <col min="17" max="17" width="17.7109375" style="41" customWidth="1"/>
    <col min="18" max="18" width="9.28125" style="41" customWidth="1"/>
    <col min="19" max="19" width="11.57421875" style="11" customWidth="1"/>
    <col min="20" max="16384" width="9.140625" style="11" customWidth="1"/>
  </cols>
  <sheetData>
    <row r="1" spans="1:19" ht="15" customHeight="1" thickBot="1">
      <c r="A1" s="1954"/>
      <c r="B1" s="1959" t="s">
        <v>526</v>
      </c>
      <c r="C1" s="1915"/>
      <c r="D1" s="1948" t="s">
        <v>369</v>
      </c>
      <c r="E1" s="1960"/>
      <c r="F1" s="1961" t="s">
        <v>798</v>
      </c>
      <c r="G1" s="1962"/>
      <c r="H1" s="1955" t="s">
        <v>285</v>
      </c>
      <c r="I1" s="1957"/>
      <c r="J1" s="1955" t="s">
        <v>517</v>
      </c>
      <c r="K1" s="1956"/>
      <c r="L1" s="1955" t="s">
        <v>284</v>
      </c>
      <c r="M1" s="1956"/>
      <c r="N1" s="1955" t="s">
        <v>567</v>
      </c>
      <c r="O1" s="1957"/>
      <c r="P1" s="1948" t="s">
        <v>796</v>
      </c>
      <c r="Q1" s="1925"/>
      <c r="R1" s="1948" t="s">
        <v>797</v>
      </c>
      <c r="S1" s="1925"/>
    </row>
    <row r="2" spans="1:19" ht="15" customHeight="1" thickBot="1">
      <c r="A2" s="1958"/>
      <c r="B2" s="323" t="s">
        <v>794</v>
      </c>
      <c r="C2" s="323" t="s">
        <v>795</v>
      </c>
      <c r="D2" s="323" t="s">
        <v>794</v>
      </c>
      <c r="E2" s="323" t="s">
        <v>795</v>
      </c>
      <c r="F2" s="323" t="s">
        <v>794</v>
      </c>
      <c r="G2" s="323" t="s">
        <v>795</v>
      </c>
      <c r="H2" s="323" t="s">
        <v>794</v>
      </c>
      <c r="I2" s="323" t="s">
        <v>795</v>
      </c>
      <c r="J2" s="323" t="s">
        <v>794</v>
      </c>
      <c r="K2" s="323" t="s">
        <v>795</v>
      </c>
      <c r="L2" s="323" t="s">
        <v>794</v>
      </c>
      <c r="M2" s="323" t="s">
        <v>795</v>
      </c>
      <c r="N2" s="323" t="s">
        <v>794</v>
      </c>
      <c r="O2" s="323" t="s">
        <v>795</v>
      </c>
      <c r="P2" s="323" t="s">
        <v>794</v>
      </c>
      <c r="Q2" s="323" t="s">
        <v>795</v>
      </c>
      <c r="R2" s="323" t="s">
        <v>794</v>
      </c>
      <c r="S2" s="323" t="s">
        <v>795</v>
      </c>
    </row>
    <row r="3" spans="1:19" ht="15" customHeight="1" thickBot="1">
      <c r="A3" s="850" t="s">
        <v>371</v>
      </c>
      <c r="B3" s="1177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1248"/>
      <c r="R3" s="1271"/>
      <c r="S3" s="1272"/>
    </row>
    <row r="4" spans="1:19" ht="15" customHeight="1">
      <c r="A4" s="1170" t="s">
        <v>201</v>
      </c>
      <c r="B4" s="499">
        <v>34</v>
      </c>
      <c r="C4" s="416">
        <v>9</v>
      </c>
      <c r="D4" s="1273">
        <v>122</v>
      </c>
      <c r="E4" s="1273">
        <v>63</v>
      </c>
      <c r="F4" s="416"/>
      <c r="G4" s="416"/>
      <c r="H4" s="416">
        <v>4</v>
      </c>
      <c r="I4" s="416">
        <v>2</v>
      </c>
      <c r="J4" s="416">
        <v>21</v>
      </c>
      <c r="K4" s="416">
        <v>10</v>
      </c>
      <c r="L4" s="416">
        <v>17</v>
      </c>
      <c r="M4" s="416">
        <v>14</v>
      </c>
      <c r="N4" s="416">
        <v>1</v>
      </c>
      <c r="O4" s="416"/>
      <c r="P4" s="416"/>
      <c r="Q4" s="416"/>
      <c r="R4" s="416"/>
      <c r="S4" s="417"/>
    </row>
    <row r="5" spans="1:19" ht="15" customHeight="1">
      <c r="A5" s="1171" t="s">
        <v>197</v>
      </c>
      <c r="B5" s="502">
        <v>52</v>
      </c>
      <c r="C5" s="418">
        <v>32</v>
      </c>
      <c r="D5" s="1000">
        <v>234</v>
      </c>
      <c r="E5" s="1000">
        <v>149</v>
      </c>
      <c r="F5" s="418"/>
      <c r="G5" s="418"/>
      <c r="H5" s="418">
        <v>14</v>
      </c>
      <c r="I5" s="418">
        <v>3</v>
      </c>
      <c r="J5" s="418">
        <v>49</v>
      </c>
      <c r="K5" s="418">
        <v>26</v>
      </c>
      <c r="L5" s="418">
        <v>28</v>
      </c>
      <c r="M5" s="418">
        <v>11</v>
      </c>
      <c r="N5" s="418"/>
      <c r="O5" s="418"/>
      <c r="P5" s="418"/>
      <c r="Q5" s="418"/>
      <c r="R5" s="418"/>
      <c r="S5" s="419"/>
    </row>
    <row r="6" spans="1:19" ht="15" customHeight="1">
      <c r="A6" s="562" t="s">
        <v>30</v>
      </c>
      <c r="B6" s="502"/>
      <c r="C6" s="418"/>
      <c r="D6" s="418"/>
      <c r="E6" s="418"/>
      <c r="F6" s="418"/>
      <c r="G6" s="418"/>
      <c r="H6" s="418">
        <v>1</v>
      </c>
      <c r="I6" s="418"/>
      <c r="J6" s="418">
        <v>14</v>
      </c>
      <c r="K6" s="418">
        <v>2</v>
      </c>
      <c r="L6" s="418">
        <v>20</v>
      </c>
      <c r="M6" s="418">
        <v>7</v>
      </c>
      <c r="N6" s="418"/>
      <c r="O6" s="418"/>
      <c r="P6" s="418"/>
      <c r="Q6" s="418"/>
      <c r="R6" s="418"/>
      <c r="S6" s="419"/>
    </row>
    <row r="7" spans="1:19" ht="15" customHeight="1">
      <c r="A7" s="562" t="s">
        <v>31</v>
      </c>
      <c r="B7" s="502"/>
      <c r="C7" s="418"/>
      <c r="D7" s="418"/>
      <c r="E7" s="418"/>
      <c r="F7" s="418"/>
      <c r="G7" s="418"/>
      <c r="H7" s="418"/>
      <c r="I7" s="418"/>
      <c r="J7" s="418">
        <v>46</v>
      </c>
      <c r="K7" s="418">
        <v>14</v>
      </c>
      <c r="L7" s="418">
        <v>22</v>
      </c>
      <c r="M7" s="418">
        <v>4</v>
      </c>
      <c r="N7" s="418"/>
      <c r="O7" s="418"/>
      <c r="P7" s="418"/>
      <c r="Q7" s="418"/>
      <c r="R7" s="418"/>
      <c r="S7" s="419"/>
    </row>
    <row r="8" spans="1:19" ht="15" customHeight="1">
      <c r="A8" s="562" t="s">
        <v>32</v>
      </c>
      <c r="B8" s="502"/>
      <c r="C8" s="418"/>
      <c r="D8" s="418"/>
      <c r="E8" s="418"/>
      <c r="F8" s="418"/>
      <c r="G8" s="418"/>
      <c r="H8" s="418">
        <v>6</v>
      </c>
      <c r="I8" s="418"/>
      <c r="J8" s="418">
        <v>17</v>
      </c>
      <c r="K8" s="418">
        <v>14</v>
      </c>
      <c r="L8" s="418">
        <v>17</v>
      </c>
      <c r="M8" s="418">
        <v>10</v>
      </c>
      <c r="N8" s="418"/>
      <c r="O8" s="418"/>
      <c r="P8" s="418"/>
      <c r="Q8" s="418"/>
      <c r="R8" s="418"/>
      <c r="S8" s="419"/>
    </row>
    <row r="9" spans="1:19" ht="15" customHeight="1">
      <c r="A9" s="1171" t="s">
        <v>200</v>
      </c>
      <c r="B9" s="502">
        <v>47</v>
      </c>
      <c r="C9" s="418">
        <v>12</v>
      </c>
      <c r="D9" s="1000">
        <v>152</v>
      </c>
      <c r="E9" s="1000">
        <v>73</v>
      </c>
      <c r="F9" s="418"/>
      <c r="G9" s="418"/>
      <c r="H9" s="418">
        <v>3</v>
      </c>
      <c r="I9" s="418">
        <v>1</v>
      </c>
      <c r="J9" s="418"/>
      <c r="K9" s="418"/>
      <c r="L9" s="418">
        <v>26</v>
      </c>
      <c r="M9" s="418">
        <v>9</v>
      </c>
      <c r="N9" s="418">
        <v>4</v>
      </c>
      <c r="O9" s="418"/>
      <c r="P9" s="418"/>
      <c r="Q9" s="418"/>
      <c r="R9" s="418"/>
      <c r="S9" s="419"/>
    </row>
    <row r="10" spans="1:19" ht="15" customHeight="1">
      <c r="A10" s="562" t="s">
        <v>36</v>
      </c>
      <c r="B10" s="502"/>
      <c r="C10" s="418"/>
      <c r="D10" s="418"/>
      <c r="E10" s="418"/>
      <c r="F10" s="418"/>
      <c r="G10" s="418"/>
      <c r="H10" s="418"/>
      <c r="I10" s="418"/>
      <c r="J10" s="418">
        <v>13</v>
      </c>
      <c r="K10" s="418">
        <v>5</v>
      </c>
      <c r="L10" s="418"/>
      <c r="M10" s="418"/>
      <c r="N10" s="418"/>
      <c r="O10" s="418"/>
      <c r="P10" s="418"/>
      <c r="Q10" s="418"/>
      <c r="R10" s="418"/>
      <c r="S10" s="419"/>
    </row>
    <row r="11" spans="1:19" ht="15" customHeight="1">
      <c r="A11" s="562" t="s">
        <v>33</v>
      </c>
      <c r="B11" s="502"/>
      <c r="C11" s="418"/>
      <c r="D11" s="418"/>
      <c r="E11" s="418"/>
      <c r="F11" s="418"/>
      <c r="G11" s="418"/>
      <c r="H11" s="418">
        <v>2</v>
      </c>
      <c r="I11" s="418">
        <v>3</v>
      </c>
      <c r="J11" s="418">
        <v>6</v>
      </c>
      <c r="K11" s="418">
        <v>8</v>
      </c>
      <c r="L11" s="418"/>
      <c r="M11" s="418"/>
      <c r="N11" s="418"/>
      <c r="O11" s="418"/>
      <c r="P11" s="418"/>
      <c r="Q11" s="418"/>
      <c r="R11" s="418"/>
      <c r="S11" s="419"/>
    </row>
    <row r="12" spans="1:19" ht="16.5" customHeight="1" thickBot="1">
      <c r="A12" s="1172" t="s">
        <v>34</v>
      </c>
      <c r="B12" s="507"/>
      <c r="C12" s="420"/>
      <c r="D12" s="420"/>
      <c r="E12" s="420"/>
      <c r="F12" s="420"/>
      <c r="G12" s="420"/>
      <c r="H12" s="420">
        <v>1</v>
      </c>
      <c r="I12" s="420">
        <v>1</v>
      </c>
      <c r="J12" s="420">
        <v>42</v>
      </c>
      <c r="K12" s="420">
        <v>16</v>
      </c>
      <c r="L12" s="420"/>
      <c r="M12" s="420"/>
      <c r="N12" s="420"/>
      <c r="O12" s="420"/>
      <c r="P12" s="420"/>
      <c r="Q12" s="420"/>
      <c r="R12" s="420"/>
      <c r="S12" s="421"/>
    </row>
    <row r="13" spans="1:19" s="38" customFormat="1" ht="15" customHeight="1" thickBot="1">
      <c r="A13" s="836" t="s">
        <v>192</v>
      </c>
      <c r="B13" s="722">
        <f>SUM(B4:B12)</f>
        <v>133</v>
      </c>
      <c r="C13" s="722">
        <f aca="true" t="shared" si="0" ref="C13:N13">SUM(C4:C12)</f>
        <v>53</v>
      </c>
      <c r="D13" s="722">
        <f t="shared" si="0"/>
        <v>508</v>
      </c>
      <c r="E13" s="722">
        <f t="shared" si="0"/>
        <v>285</v>
      </c>
      <c r="F13" s="722"/>
      <c r="G13" s="722"/>
      <c r="H13" s="722">
        <f t="shared" si="0"/>
        <v>31</v>
      </c>
      <c r="I13" s="722">
        <f t="shared" si="0"/>
        <v>10</v>
      </c>
      <c r="J13" s="722">
        <f t="shared" si="0"/>
        <v>208</v>
      </c>
      <c r="K13" s="722">
        <f t="shared" si="0"/>
        <v>95</v>
      </c>
      <c r="L13" s="722">
        <f t="shared" si="0"/>
        <v>130</v>
      </c>
      <c r="M13" s="722">
        <f t="shared" si="0"/>
        <v>55</v>
      </c>
      <c r="N13" s="722">
        <f t="shared" si="0"/>
        <v>5</v>
      </c>
      <c r="O13" s="722"/>
      <c r="P13" s="722"/>
      <c r="Q13" s="722"/>
      <c r="R13" s="722"/>
      <c r="S13" s="511"/>
    </row>
    <row r="14" spans="1:19" s="38" customFormat="1" ht="15" customHeight="1" thickBot="1">
      <c r="A14" s="836" t="s">
        <v>616</v>
      </c>
      <c r="B14" s="827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  <c r="S14" s="516"/>
    </row>
    <row r="15" spans="1:19" s="38" customFormat="1" ht="15" customHeight="1">
      <c r="A15" s="1173" t="s">
        <v>144</v>
      </c>
      <c r="B15" s="532">
        <v>46</v>
      </c>
      <c r="C15" s="535">
        <v>13</v>
      </c>
      <c r="D15" s="1274">
        <v>139</v>
      </c>
      <c r="E15" s="1274">
        <v>51</v>
      </c>
      <c r="F15" s="535"/>
      <c r="G15" s="535"/>
      <c r="H15" s="535">
        <v>2</v>
      </c>
      <c r="I15" s="535">
        <v>3</v>
      </c>
      <c r="J15" s="535">
        <v>51</v>
      </c>
      <c r="K15" s="535">
        <v>26</v>
      </c>
      <c r="L15" s="535">
        <v>47</v>
      </c>
      <c r="M15" s="535">
        <v>26</v>
      </c>
      <c r="N15" s="535"/>
      <c r="O15" s="535"/>
      <c r="P15" s="535"/>
      <c r="Q15" s="535"/>
      <c r="R15" s="535"/>
      <c r="S15" s="536"/>
    </row>
    <row r="16" spans="1:19" ht="15" customHeight="1">
      <c r="A16" s="828" t="s">
        <v>204</v>
      </c>
      <c r="B16" s="502">
        <v>23</v>
      </c>
      <c r="C16" s="418">
        <v>7</v>
      </c>
      <c r="D16" s="1000">
        <v>87</v>
      </c>
      <c r="E16" s="1000">
        <v>48</v>
      </c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9"/>
    </row>
    <row r="17" spans="1:19" ht="15" customHeight="1">
      <c r="A17" s="828" t="s">
        <v>207</v>
      </c>
      <c r="B17" s="502">
        <v>32</v>
      </c>
      <c r="C17" s="418">
        <v>17</v>
      </c>
      <c r="D17" s="1000">
        <v>100</v>
      </c>
      <c r="E17" s="1000">
        <v>55</v>
      </c>
      <c r="F17" s="418"/>
      <c r="G17" s="418"/>
      <c r="H17" s="418">
        <v>1</v>
      </c>
      <c r="I17" s="418">
        <v>3</v>
      </c>
      <c r="J17" s="418">
        <v>29</v>
      </c>
      <c r="K17" s="418">
        <v>32</v>
      </c>
      <c r="L17" s="418">
        <v>18</v>
      </c>
      <c r="M17" s="418">
        <v>31</v>
      </c>
      <c r="N17" s="418"/>
      <c r="O17" s="418"/>
      <c r="P17" s="418"/>
      <c r="Q17" s="418"/>
      <c r="R17" s="418"/>
      <c r="S17" s="419"/>
    </row>
    <row r="18" spans="1:19" ht="15" customHeight="1">
      <c r="A18" s="828" t="s">
        <v>209</v>
      </c>
      <c r="B18" s="502">
        <v>41</v>
      </c>
      <c r="C18" s="418">
        <v>63</v>
      </c>
      <c r="D18" s="1000">
        <v>126</v>
      </c>
      <c r="E18" s="1000">
        <v>301</v>
      </c>
      <c r="F18" s="418"/>
      <c r="G18" s="418"/>
      <c r="H18" s="418">
        <v>6</v>
      </c>
      <c r="I18" s="418">
        <v>19</v>
      </c>
      <c r="J18" s="418">
        <v>21</v>
      </c>
      <c r="K18" s="418">
        <v>36</v>
      </c>
      <c r="L18" s="418">
        <v>25</v>
      </c>
      <c r="M18" s="418">
        <v>41</v>
      </c>
      <c r="N18" s="418">
        <v>6</v>
      </c>
      <c r="O18" s="418">
        <v>4</v>
      </c>
      <c r="P18" s="418"/>
      <c r="Q18" s="418"/>
      <c r="R18" s="418"/>
      <c r="S18" s="419"/>
    </row>
    <row r="19" spans="1:19" ht="15" customHeight="1">
      <c r="A19" s="828" t="s">
        <v>212</v>
      </c>
      <c r="B19" s="502">
        <v>31</v>
      </c>
      <c r="C19" s="418">
        <v>33</v>
      </c>
      <c r="D19" s="1000">
        <v>126</v>
      </c>
      <c r="E19" s="1000">
        <v>81</v>
      </c>
      <c r="F19" s="418"/>
      <c r="G19" s="418"/>
      <c r="H19" s="418">
        <v>1</v>
      </c>
      <c r="I19" s="418">
        <v>1</v>
      </c>
      <c r="J19" s="418">
        <v>12</v>
      </c>
      <c r="K19" s="418">
        <v>6</v>
      </c>
      <c r="L19" s="418">
        <v>7</v>
      </c>
      <c r="M19" s="418">
        <v>8</v>
      </c>
      <c r="N19" s="418"/>
      <c r="O19" s="418"/>
      <c r="P19" s="418"/>
      <c r="Q19" s="418"/>
      <c r="R19" s="418"/>
      <c r="S19" s="419"/>
    </row>
    <row r="20" spans="1:19" ht="15" customHeight="1">
      <c r="A20" s="828" t="s">
        <v>203</v>
      </c>
      <c r="B20" s="502">
        <v>64</v>
      </c>
      <c r="C20" s="418">
        <v>21</v>
      </c>
      <c r="D20" s="1000">
        <v>212</v>
      </c>
      <c r="E20" s="1000">
        <v>93</v>
      </c>
      <c r="F20" s="418"/>
      <c r="G20" s="418"/>
      <c r="H20" s="418">
        <v>1</v>
      </c>
      <c r="I20" s="418"/>
      <c r="J20" s="418">
        <v>58</v>
      </c>
      <c r="K20" s="418">
        <v>14</v>
      </c>
      <c r="L20" s="418">
        <v>27</v>
      </c>
      <c r="M20" s="418">
        <v>12</v>
      </c>
      <c r="N20" s="418">
        <v>7</v>
      </c>
      <c r="O20" s="418">
        <v>3</v>
      </c>
      <c r="P20" s="418"/>
      <c r="Q20" s="418"/>
      <c r="R20" s="418"/>
      <c r="S20" s="419"/>
    </row>
    <row r="21" spans="1:19" ht="15" customHeight="1">
      <c r="A21" s="828" t="s">
        <v>206</v>
      </c>
      <c r="B21" s="502">
        <v>69</v>
      </c>
      <c r="C21" s="418">
        <v>37</v>
      </c>
      <c r="D21" s="1000">
        <v>188</v>
      </c>
      <c r="E21" s="1000">
        <v>165</v>
      </c>
      <c r="F21" s="418"/>
      <c r="G21" s="418"/>
      <c r="H21" s="418">
        <v>9</v>
      </c>
      <c r="I21" s="418">
        <v>5</v>
      </c>
      <c r="J21" s="418"/>
      <c r="K21" s="418"/>
      <c r="L21" s="418">
        <v>16</v>
      </c>
      <c r="M21" s="418">
        <v>11</v>
      </c>
      <c r="N21" s="418">
        <v>24</v>
      </c>
      <c r="O21" s="418">
        <v>25</v>
      </c>
      <c r="P21" s="418"/>
      <c r="Q21" s="418"/>
      <c r="R21" s="418"/>
      <c r="S21" s="419"/>
    </row>
    <row r="22" spans="1:19" ht="15" customHeight="1">
      <c r="A22" s="828" t="s">
        <v>210</v>
      </c>
      <c r="B22" s="502">
        <v>53</v>
      </c>
      <c r="C22" s="418">
        <v>19</v>
      </c>
      <c r="D22" s="1000">
        <v>223</v>
      </c>
      <c r="E22" s="1000">
        <v>31</v>
      </c>
      <c r="F22" s="418"/>
      <c r="G22" s="418"/>
      <c r="H22" s="418">
        <v>19</v>
      </c>
      <c r="I22" s="418">
        <v>6</v>
      </c>
      <c r="J22" s="418">
        <v>73</v>
      </c>
      <c r="K22" s="418">
        <v>10</v>
      </c>
      <c r="L22" s="418">
        <v>46</v>
      </c>
      <c r="M22" s="418">
        <v>11</v>
      </c>
      <c r="N22" s="418">
        <v>16</v>
      </c>
      <c r="O22" s="418">
        <v>1</v>
      </c>
      <c r="P22" s="418"/>
      <c r="Q22" s="418"/>
      <c r="R22" s="418"/>
      <c r="S22" s="419"/>
    </row>
    <row r="23" spans="1:19" ht="16.5" customHeight="1">
      <c r="A23" s="505" t="s">
        <v>37</v>
      </c>
      <c r="B23" s="502"/>
      <c r="C23" s="418"/>
      <c r="D23" s="1000"/>
      <c r="E23" s="1000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>
        <v>32</v>
      </c>
      <c r="Q23" s="418">
        <v>1</v>
      </c>
      <c r="R23" s="418">
        <v>3</v>
      </c>
      <c r="S23" s="419"/>
    </row>
    <row r="24" spans="1:19" ht="15" customHeight="1">
      <c r="A24" s="562" t="s">
        <v>38</v>
      </c>
      <c r="B24" s="502"/>
      <c r="C24" s="418"/>
      <c r="D24" s="418"/>
      <c r="E24" s="418"/>
      <c r="F24" s="418"/>
      <c r="G24" s="418"/>
      <c r="H24" s="418"/>
      <c r="I24" s="418"/>
      <c r="J24" s="418">
        <v>4</v>
      </c>
      <c r="K24" s="418">
        <v>3</v>
      </c>
      <c r="L24" s="418"/>
      <c r="M24" s="418"/>
      <c r="N24" s="418"/>
      <c r="O24" s="418"/>
      <c r="P24" s="418"/>
      <c r="Q24" s="418"/>
      <c r="R24" s="418"/>
      <c r="S24" s="419"/>
    </row>
    <row r="25" spans="1:19" ht="15" customHeight="1">
      <c r="A25" s="828" t="s">
        <v>211</v>
      </c>
      <c r="B25" s="502">
        <v>63</v>
      </c>
      <c r="C25" s="418">
        <v>17</v>
      </c>
      <c r="D25" s="1000">
        <v>229</v>
      </c>
      <c r="E25" s="1000">
        <v>70</v>
      </c>
      <c r="F25" s="418"/>
      <c r="G25" s="418"/>
      <c r="H25" s="418">
        <v>12</v>
      </c>
      <c r="I25" s="418">
        <v>7</v>
      </c>
      <c r="J25" s="418">
        <v>26</v>
      </c>
      <c r="K25" s="418">
        <v>15</v>
      </c>
      <c r="L25" s="418">
        <v>78</v>
      </c>
      <c r="M25" s="418">
        <v>54</v>
      </c>
      <c r="N25" s="418">
        <v>3</v>
      </c>
      <c r="O25" s="418">
        <v>2</v>
      </c>
      <c r="P25" s="418"/>
      <c r="Q25" s="418"/>
      <c r="R25" s="418"/>
      <c r="S25" s="419"/>
    </row>
    <row r="26" spans="1:19" ht="15" customHeight="1">
      <c r="A26" s="505" t="s">
        <v>39</v>
      </c>
      <c r="B26" s="502"/>
      <c r="C26" s="418"/>
      <c r="D26" s="418"/>
      <c r="E26" s="418"/>
      <c r="F26" s="418"/>
      <c r="G26" s="418"/>
      <c r="H26" s="418"/>
      <c r="I26" s="418">
        <v>1</v>
      </c>
      <c r="J26" s="418">
        <v>6</v>
      </c>
      <c r="K26" s="418">
        <v>1</v>
      </c>
      <c r="L26" s="418"/>
      <c r="M26" s="418"/>
      <c r="N26" s="418"/>
      <c r="O26" s="418"/>
      <c r="P26" s="418"/>
      <c r="Q26" s="418"/>
      <c r="R26" s="418"/>
      <c r="S26" s="419"/>
    </row>
    <row r="27" spans="1:19" ht="15" customHeight="1" thickBot="1">
      <c r="A27" s="1174" t="s">
        <v>205</v>
      </c>
      <c r="B27" s="507">
        <v>24</v>
      </c>
      <c r="C27" s="420">
        <v>38</v>
      </c>
      <c r="D27" s="1044">
        <v>64</v>
      </c>
      <c r="E27" s="1044">
        <v>85</v>
      </c>
      <c r="F27" s="420"/>
      <c r="G27" s="420"/>
      <c r="H27" s="420">
        <v>1</v>
      </c>
      <c r="I27" s="420">
        <v>2</v>
      </c>
      <c r="J27" s="420">
        <v>2</v>
      </c>
      <c r="K27" s="420">
        <v>2</v>
      </c>
      <c r="L27" s="420">
        <v>10</v>
      </c>
      <c r="M27" s="420">
        <v>12</v>
      </c>
      <c r="N27" s="420"/>
      <c r="O27" s="420">
        <v>2</v>
      </c>
      <c r="P27" s="420"/>
      <c r="Q27" s="420"/>
      <c r="R27" s="420"/>
      <c r="S27" s="421"/>
    </row>
    <row r="28" spans="1:19" ht="15" customHeight="1" thickBot="1">
      <c r="A28" s="836" t="s">
        <v>192</v>
      </c>
      <c r="B28" s="851">
        <f>SUM(B15:B27)</f>
        <v>446</v>
      </c>
      <c r="C28" s="851">
        <f aca="true" t="shared" si="1" ref="C28:R28">SUM(C15:C27)</f>
        <v>265</v>
      </c>
      <c r="D28" s="851">
        <f t="shared" si="1"/>
        <v>1494</v>
      </c>
      <c r="E28" s="851">
        <f t="shared" si="1"/>
        <v>980</v>
      </c>
      <c r="F28" s="851"/>
      <c r="G28" s="851"/>
      <c r="H28" s="851">
        <f t="shared" si="1"/>
        <v>52</v>
      </c>
      <c r="I28" s="851">
        <f t="shared" si="1"/>
        <v>47</v>
      </c>
      <c r="J28" s="851">
        <f t="shared" si="1"/>
        <v>282</v>
      </c>
      <c r="K28" s="851">
        <f t="shared" si="1"/>
        <v>145</v>
      </c>
      <c r="L28" s="851">
        <f t="shared" si="1"/>
        <v>274</v>
      </c>
      <c r="M28" s="851">
        <f t="shared" si="1"/>
        <v>206</v>
      </c>
      <c r="N28" s="851">
        <f t="shared" si="1"/>
        <v>56</v>
      </c>
      <c r="O28" s="851">
        <f t="shared" si="1"/>
        <v>37</v>
      </c>
      <c r="P28" s="851">
        <f t="shared" si="1"/>
        <v>32</v>
      </c>
      <c r="Q28" s="851">
        <f t="shared" si="1"/>
        <v>1</v>
      </c>
      <c r="R28" s="851">
        <f t="shared" si="1"/>
        <v>3</v>
      </c>
      <c r="S28" s="511"/>
    </row>
    <row r="29" spans="1:19" ht="15" customHeight="1" thickBot="1">
      <c r="A29" s="836" t="s">
        <v>373</v>
      </c>
      <c r="B29" s="242"/>
      <c r="C29" s="826"/>
      <c r="D29" s="826"/>
      <c r="E29" s="826"/>
      <c r="F29" s="826"/>
      <c r="G29" s="826"/>
      <c r="H29" s="826"/>
      <c r="I29" s="826"/>
      <c r="J29" s="826"/>
      <c r="K29" s="826"/>
      <c r="L29" s="826"/>
      <c r="M29" s="826"/>
      <c r="N29" s="826"/>
      <c r="O29" s="826"/>
      <c r="P29" s="826"/>
      <c r="Q29" s="826"/>
      <c r="R29" s="826"/>
      <c r="S29" s="1216"/>
    </row>
    <row r="30" spans="1:19" ht="15" customHeight="1">
      <c r="A30" s="1170" t="s">
        <v>214</v>
      </c>
      <c r="B30" s="499">
        <v>68</v>
      </c>
      <c r="C30" s="416">
        <v>56</v>
      </c>
      <c r="D30" s="1273">
        <v>247</v>
      </c>
      <c r="E30" s="1273">
        <v>266</v>
      </c>
      <c r="F30" s="416"/>
      <c r="G30" s="416"/>
      <c r="H30" s="416">
        <v>11</v>
      </c>
      <c r="I30" s="416">
        <v>6</v>
      </c>
      <c r="J30" s="416">
        <v>58</v>
      </c>
      <c r="K30" s="416">
        <v>65</v>
      </c>
      <c r="L30" s="416">
        <v>31</v>
      </c>
      <c r="M30" s="416">
        <v>42</v>
      </c>
      <c r="N30" s="416">
        <v>2</v>
      </c>
      <c r="O30" s="416">
        <v>4</v>
      </c>
      <c r="P30" s="416"/>
      <c r="Q30" s="416"/>
      <c r="R30" s="416"/>
      <c r="S30" s="417"/>
    </row>
    <row r="31" spans="1:19" ht="15" customHeight="1">
      <c r="A31" s="1171" t="s">
        <v>571</v>
      </c>
      <c r="B31" s="502">
        <v>55</v>
      </c>
      <c r="C31" s="418">
        <v>61</v>
      </c>
      <c r="D31" s="1000">
        <v>231</v>
      </c>
      <c r="E31" s="1000">
        <v>254</v>
      </c>
      <c r="F31" s="418"/>
      <c r="G31" s="418"/>
      <c r="H31" s="418">
        <v>9</v>
      </c>
      <c r="I31" s="418">
        <v>12</v>
      </c>
      <c r="J31" s="418">
        <v>36</v>
      </c>
      <c r="K31" s="418">
        <v>32</v>
      </c>
      <c r="L31" s="418">
        <v>4</v>
      </c>
      <c r="M31" s="418">
        <v>4</v>
      </c>
      <c r="N31" s="418">
        <v>9</v>
      </c>
      <c r="O31" s="418">
        <v>8</v>
      </c>
      <c r="P31" s="418"/>
      <c r="Q31" s="418"/>
      <c r="R31" s="418"/>
      <c r="S31" s="419"/>
    </row>
    <row r="32" spans="1:19" ht="15" customHeight="1">
      <c r="A32" s="1175" t="s">
        <v>540</v>
      </c>
      <c r="B32" s="502">
        <v>14</v>
      </c>
      <c r="C32" s="418">
        <v>17</v>
      </c>
      <c r="D32" s="1000">
        <v>48</v>
      </c>
      <c r="E32" s="1000">
        <v>68</v>
      </c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9"/>
    </row>
    <row r="33" spans="1:19" ht="16.5" customHeight="1">
      <c r="A33" s="562" t="s">
        <v>40</v>
      </c>
      <c r="B33" s="502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>
        <v>32</v>
      </c>
      <c r="Q33" s="418">
        <v>31</v>
      </c>
      <c r="R33" s="418">
        <v>1</v>
      </c>
      <c r="S33" s="419"/>
    </row>
    <row r="34" spans="1:19" ht="15" customHeight="1">
      <c r="A34" s="1171" t="s">
        <v>233</v>
      </c>
      <c r="B34" s="502">
        <v>61</v>
      </c>
      <c r="C34" s="418">
        <v>59</v>
      </c>
      <c r="D34" s="1000">
        <v>237</v>
      </c>
      <c r="E34" s="1000">
        <v>193</v>
      </c>
      <c r="F34" s="418"/>
      <c r="G34" s="418"/>
      <c r="H34" s="418">
        <v>11</v>
      </c>
      <c r="I34" s="418">
        <v>13</v>
      </c>
      <c r="J34" s="418">
        <v>40</v>
      </c>
      <c r="K34" s="418">
        <v>24</v>
      </c>
      <c r="L34" s="418">
        <v>38</v>
      </c>
      <c r="M34" s="418">
        <v>26</v>
      </c>
      <c r="N34" s="418"/>
      <c r="O34" s="418"/>
      <c r="P34" s="418"/>
      <c r="Q34" s="418"/>
      <c r="R34" s="418"/>
      <c r="S34" s="419"/>
    </row>
    <row r="35" spans="1:19" ht="15" customHeight="1">
      <c r="A35" s="1171" t="s">
        <v>534</v>
      </c>
      <c r="B35" s="502">
        <v>53</v>
      </c>
      <c r="C35" s="418">
        <v>27</v>
      </c>
      <c r="D35" s="1000">
        <v>205</v>
      </c>
      <c r="E35" s="1000">
        <v>115</v>
      </c>
      <c r="F35" s="418"/>
      <c r="G35" s="418"/>
      <c r="H35" s="418">
        <v>13</v>
      </c>
      <c r="I35" s="418">
        <v>18</v>
      </c>
      <c r="J35" s="418">
        <v>53</v>
      </c>
      <c r="K35" s="418">
        <v>43</v>
      </c>
      <c r="L35" s="418">
        <v>46</v>
      </c>
      <c r="M35" s="418">
        <v>53</v>
      </c>
      <c r="N35" s="418"/>
      <c r="O35" s="418"/>
      <c r="P35" s="418">
        <v>9</v>
      </c>
      <c r="Q35" s="418">
        <v>13</v>
      </c>
      <c r="R35" s="418">
        <v>1</v>
      </c>
      <c r="S35" s="419"/>
    </row>
    <row r="36" spans="1:19" ht="15" customHeight="1" thickBot="1">
      <c r="A36" s="1176" t="s">
        <v>590</v>
      </c>
      <c r="B36" s="507">
        <v>8</v>
      </c>
      <c r="C36" s="420">
        <v>11</v>
      </c>
      <c r="D36" s="1044">
        <v>37</v>
      </c>
      <c r="E36" s="1044">
        <v>53</v>
      </c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1"/>
    </row>
    <row r="37" spans="1:19" s="378" customFormat="1" ht="15" customHeight="1" thickBot="1">
      <c r="A37" s="850" t="s">
        <v>192</v>
      </c>
      <c r="B37" s="827">
        <f>SUM(B30:B36)</f>
        <v>259</v>
      </c>
      <c r="C37" s="827">
        <f aca="true" t="shared" si="2" ref="C37:R37">SUM(C30:C36)</f>
        <v>231</v>
      </c>
      <c r="D37" s="827">
        <f t="shared" si="2"/>
        <v>1005</v>
      </c>
      <c r="E37" s="827">
        <f t="shared" si="2"/>
        <v>949</v>
      </c>
      <c r="F37" s="827"/>
      <c r="G37" s="827"/>
      <c r="H37" s="827">
        <f t="shared" si="2"/>
        <v>44</v>
      </c>
      <c r="I37" s="827">
        <f t="shared" si="2"/>
        <v>49</v>
      </c>
      <c r="J37" s="827">
        <f t="shared" si="2"/>
        <v>187</v>
      </c>
      <c r="K37" s="827">
        <f t="shared" si="2"/>
        <v>164</v>
      </c>
      <c r="L37" s="827">
        <f t="shared" si="2"/>
        <v>119</v>
      </c>
      <c r="M37" s="827">
        <f t="shared" si="2"/>
        <v>125</v>
      </c>
      <c r="N37" s="827">
        <f t="shared" si="2"/>
        <v>11</v>
      </c>
      <c r="O37" s="827">
        <f t="shared" si="2"/>
        <v>12</v>
      </c>
      <c r="P37" s="827">
        <f t="shared" si="2"/>
        <v>41</v>
      </c>
      <c r="Q37" s="827">
        <f t="shared" si="2"/>
        <v>44</v>
      </c>
      <c r="R37" s="827">
        <f t="shared" si="2"/>
        <v>2</v>
      </c>
      <c r="S37" s="511"/>
    </row>
    <row r="38" spans="1:19" s="378" customFormat="1" ht="15" customHeight="1" thickBot="1">
      <c r="A38" s="836" t="s">
        <v>374</v>
      </c>
      <c r="B38" s="827"/>
      <c r="C38" s="733"/>
      <c r="D38" s="733"/>
      <c r="E38" s="733"/>
      <c r="F38" s="733"/>
      <c r="G38" s="733"/>
      <c r="H38" s="733"/>
      <c r="I38" s="733"/>
      <c r="J38" s="733"/>
      <c r="K38" s="733"/>
      <c r="L38" s="733"/>
      <c r="M38" s="733"/>
      <c r="N38" s="733"/>
      <c r="O38" s="733"/>
      <c r="P38" s="733"/>
      <c r="Q38" s="733"/>
      <c r="R38" s="733"/>
      <c r="S38" s="1299"/>
    </row>
    <row r="39" spans="1:19" s="378" customFormat="1" ht="16.5" customHeight="1">
      <c r="A39" s="1253" t="s">
        <v>582</v>
      </c>
      <c r="B39" s="499">
        <v>43</v>
      </c>
      <c r="C39" s="416">
        <v>45</v>
      </c>
      <c r="D39" s="416">
        <v>95</v>
      </c>
      <c r="E39" s="416">
        <v>143</v>
      </c>
      <c r="F39" s="416"/>
      <c r="G39" s="416"/>
      <c r="H39" s="416"/>
      <c r="I39" s="416">
        <v>1</v>
      </c>
      <c r="J39" s="416">
        <v>12</v>
      </c>
      <c r="K39" s="416">
        <v>18</v>
      </c>
      <c r="L39" s="416">
        <v>21</v>
      </c>
      <c r="M39" s="416">
        <v>17</v>
      </c>
      <c r="N39" s="416">
        <v>11</v>
      </c>
      <c r="O39" s="416">
        <v>22</v>
      </c>
      <c r="P39" s="416"/>
      <c r="Q39" s="416"/>
      <c r="R39" s="416"/>
      <c r="S39" s="417"/>
    </row>
    <row r="40" spans="1:19" s="378" customFormat="1" ht="16.5" customHeight="1">
      <c r="A40" s="1296" t="s">
        <v>618</v>
      </c>
      <c r="B40" s="502"/>
      <c r="C40" s="418"/>
      <c r="D40" s="418"/>
      <c r="E40" s="418"/>
      <c r="F40" s="418"/>
      <c r="G40" s="418"/>
      <c r="H40" s="418">
        <v>2</v>
      </c>
      <c r="I40" s="418">
        <v>1</v>
      </c>
      <c r="J40" s="418">
        <v>8</v>
      </c>
      <c r="K40" s="418">
        <v>6</v>
      </c>
      <c r="L40" s="418">
        <v>58</v>
      </c>
      <c r="M40" s="418">
        <v>35</v>
      </c>
      <c r="N40" s="418">
        <v>2</v>
      </c>
      <c r="O40" s="418">
        <v>2</v>
      </c>
      <c r="P40" s="418"/>
      <c r="Q40" s="418"/>
      <c r="R40" s="418"/>
      <c r="S40" s="419"/>
    </row>
    <row r="41" spans="1:19" s="378" customFormat="1" ht="16.5" customHeight="1">
      <c r="A41" s="505" t="s">
        <v>41</v>
      </c>
      <c r="B41" s="502">
        <v>34</v>
      </c>
      <c r="C41" s="418">
        <v>11</v>
      </c>
      <c r="D41" s="418">
        <v>87</v>
      </c>
      <c r="E41" s="418">
        <v>60</v>
      </c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9"/>
    </row>
    <row r="42" spans="1:19" s="378" customFormat="1" ht="16.5" customHeight="1">
      <c r="A42" s="505" t="s">
        <v>42</v>
      </c>
      <c r="B42" s="502">
        <v>25</v>
      </c>
      <c r="C42" s="418">
        <v>12</v>
      </c>
      <c r="D42" s="418">
        <v>65</v>
      </c>
      <c r="E42" s="418">
        <v>55</v>
      </c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9"/>
    </row>
    <row r="43" spans="1:19" s="378" customFormat="1" ht="16.5" customHeight="1">
      <c r="A43" s="1254" t="s">
        <v>313</v>
      </c>
      <c r="B43" s="868"/>
      <c r="C43" s="1277"/>
      <c r="D43" s="1277"/>
      <c r="E43" s="1277"/>
      <c r="F43" s="418"/>
      <c r="G43" s="418"/>
      <c r="H43" s="418"/>
      <c r="I43" s="1277"/>
      <c r="J43" s="1277"/>
      <c r="K43" s="1277"/>
      <c r="L43" s="1277"/>
      <c r="M43" s="1277"/>
      <c r="N43" s="1277"/>
      <c r="O43" s="1277"/>
      <c r="P43" s="1277"/>
      <c r="Q43" s="1277"/>
      <c r="R43" s="1277"/>
      <c r="S43" s="1278"/>
    </row>
    <row r="44" spans="1:19" s="378" customFormat="1" ht="16.5" customHeight="1">
      <c r="A44" s="505" t="s">
        <v>43</v>
      </c>
      <c r="B44" s="502">
        <v>22</v>
      </c>
      <c r="C44" s="418">
        <v>7</v>
      </c>
      <c r="D44" s="418">
        <v>360</v>
      </c>
      <c r="E44" s="418">
        <v>109</v>
      </c>
      <c r="F44" s="418"/>
      <c r="G44" s="418"/>
      <c r="H44" s="418">
        <v>3</v>
      </c>
      <c r="I44" s="418">
        <v>1</v>
      </c>
      <c r="J44" s="418"/>
      <c r="K44" s="418"/>
      <c r="L44" s="418"/>
      <c r="M44" s="418"/>
      <c r="N44" s="418"/>
      <c r="O44" s="418"/>
      <c r="P44" s="418"/>
      <c r="Q44" s="418"/>
      <c r="R44" s="418"/>
      <c r="S44" s="419"/>
    </row>
    <row r="45" spans="1:19" s="378" customFormat="1" ht="16.5" customHeight="1">
      <c r="A45" s="1119" t="s">
        <v>44</v>
      </c>
      <c r="B45" s="502">
        <v>3</v>
      </c>
      <c r="C45" s="418">
        <v>1</v>
      </c>
      <c r="D45" s="418">
        <v>51</v>
      </c>
      <c r="E45" s="418">
        <v>6</v>
      </c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9"/>
    </row>
    <row r="46" spans="1:19" s="378" customFormat="1" ht="16.5" customHeight="1">
      <c r="A46" s="1244" t="s">
        <v>45</v>
      </c>
      <c r="B46" s="502"/>
      <c r="C46" s="418"/>
      <c r="D46" s="418"/>
      <c r="E46" s="418"/>
      <c r="F46" s="418"/>
      <c r="G46" s="418"/>
      <c r="H46" s="418">
        <v>6</v>
      </c>
      <c r="I46" s="418">
        <v>1</v>
      </c>
      <c r="J46" s="418">
        <v>47</v>
      </c>
      <c r="K46" s="418">
        <v>6</v>
      </c>
      <c r="L46" s="418">
        <v>36</v>
      </c>
      <c r="M46" s="418">
        <v>12</v>
      </c>
      <c r="N46" s="418"/>
      <c r="O46" s="418"/>
      <c r="P46" s="418"/>
      <c r="Q46" s="418"/>
      <c r="R46" s="418"/>
      <c r="S46" s="419"/>
    </row>
    <row r="47" spans="1:19" s="378" customFormat="1" ht="16.5" customHeight="1" thickBot="1">
      <c r="A47" s="506" t="s">
        <v>46</v>
      </c>
      <c r="B47" s="507"/>
      <c r="C47" s="420"/>
      <c r="D47" s="420"/>
      <c r="E47" s="420"/>
      <c r="F47" s="420"/>
      <c r="G47" s="420"/>
      <c r="H47" s="420">
        <v>6</v>
      </c>
      <c r="I47" s="420">
        <v>2</v>
      </c>
      <c r="J47" s="420">
        <v>25</v>
      </c>
      <c r="K47" s="420">
        <v>7</v>
      </c>
      <c r="L47" s="420">
        <v>31</v>
      </c>
      <c r="M47" s="420">
        <v>7</v>
      </c>
      <c r="N47" s="420"/>
      <c r="O47" s="420"/>
      <c r="P47" s="420"/>
      <c r="Q47" s="420"/>
      <c r="R47" s="420"/>
      <c r="S47" s="421"/>
    </row>
    <row r="48" spans="1:19" s="378" customFormat="1" ht="15" customHeight="1" thickBot="1">
      <c r="A48" s="1197" t="s">
        <v>84</v>
      </c>
      <c r="B48" s="1197"/>
      <c r="C48" s="1197"/>
      <c r="D48" s="1197"/>
      <c r="E48" s="1197"/>
      <c r="F48" s="1197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1298"/>
    </row>
    <row r="49" spans="1:19" s="378" customFormat="1" ht="16.5" customHeight="1">
      <c r="A49" s="1297" t="s">
        <v>301</v>
      </c>
      <c r="B49" s="499"/>
      <c r="C49" s="416"/>
      <c r="D49" s="416"/>
      <c r="E49" s="416"/>
      <c r="F49" s="416"/>
      <c r="G49" s="416"/>
      <c r="H49" s="416">
        <v>1</v>
      </c>
      <c r="I49" s="416"/>
      <c r="J49" s="416"/>
      <c r="K49" s="416"/>
      <c r="L49" s="416">
        <v>55</v>
      </c>
      <c r="M49" s="416">
        <v>15</v>
      </c>
      <c r="N49" s="416">
        <v>12</v>
      </c>
      <c r="O49" s="416">
        <v>3</v>
      </c>
      <c r="P49" s="416"/>
      <c r="Q49" s="416"/>
      <c r="R49" s="416"/>
      <c r="S49" s="417"/>
    </row>
    <row r="50" spans="1:19" ht="16.5" customHeight="1">
      <c r="A50" s="505" t="s">
        <v>48</v>
      </c>
      <c r="B50" s="502">
        <v>86</v>
      </c>
      <c r="C50" s="418">
        <v>6</v>
      </c>
      <c r="D50" s="418">
        <v>161</v>
      </c>
      <c r="E50" s="418">
        <v>34</v>
      </c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9"/>
    </row>
    <row r="51" spans="1:19" ht="16.5" customHeight="1">
      <c r="A51" s="505" t="s">
        <v>47</v>
      </c>
      <c r="B51" s="502">
        <v>64</v>
      </c>
      <c r="C51" s="418">
        <v>6</v>
      </c>
      <c r="D51" s="418">
        <v>149</v>
      </c>
      <c r="E51" s="418">
        <v>44</v>
      </c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9"/>
    </row>
    <row r="52" spans="1:19" ht="16.5" customHeight="1">
      <c r="A52" s="524" t="s">
        <v>1052</v>
      </c>
      <c r="B52" s="502">
        <v>71</v>
      </c>
      <c r="C52" s="418">
        <v>2</v>
      </c>
      <c r="D52" s="418">
        <v>154</v>
      </c>
      <c r="E52" s="418">
        <v>13</v>
      </c>
      <c r="F52" s="418"/>
      <c r="G52" s="418"/>
      <c r="H52" s="418">
        <v>1</v>
      </c>
      <c r="I52" s="418"/>
      <c r="J52" s="418">
        <v>19</v>
      </c>
      <c r="K52" s="418">
        <v>1</v>
      </c>
      <c r="L52" s="418"/>
      <c r="M52" s="418"/>
      <c r="N52" s="418"/>
      <c r="O52" s="418"/>
      <c r="P52" s="418"/>
      <c r="Q52" s="418"/>
      <c r="R52" s="418"/>
      <c r="S52" s="419"/>
    </row>
    <row r="53" spans="1:19" ht="16.5" customHeight="1">
      <c r="A53" s="505" t="s">
        <v>49</v>
      </c>
      <c r="B53" s="502"/>
      <c r="C53" s="418"/>
      <c r="D53" s="418"/>
      <c r="E53" s="418"/>
      <c r="F53" s="418"/>
      <c r="G53" s="418"/>
      <c r="H53" s="418">
        <v>1</v>
      </c>
      <c r="I53" s="418">
        <v>1</v>
      </c>
      <c r="J53" s="418">
        <v>55</v>
      </c>
      <c r="K53" s="418">
        <v>16</v>
      </c>
      <c r="L53" s="418"/>
      <c r="M53" s="418"/>
      <c r="N53" s="418"/>
      <c r="O53" s="418"/>
      <c r="P53" s="418"/>
      <c r="Q53" s="418"/>
      <c r="R53" s="418"/>
      <c r="S53" s="419"/>
    </row>
    <row r="54" spans="1:19" ht="16.5" customHeight="1">
      <c r="A54" s="1120" t="s">
        <v>280</v>
      </c>
      <c r="B54" s="502"/>
      <c r="C54" s="418"/>
      <c r="D54" s="418"/>
      <c r="E54" s="418"/>
      <c r="F54" s="418"/>
      <c r="G54" s="418"/>
      <c r="H54" s="418">
        <v>2</v>
      </c>
      <c r="I54" s="418">
        <v>1</v>
      </c>
      <c r="J54" s="418">
        <v>4</v>
      </c>
      <c r="K54" s="418">
        <v>13</v>
      </c>
      <c r="L54" s="418">
        <v>8</v>
      </c>
      <c r="M54" s="418">
        <v>13</v>
      </c>
      <c r="N54" s="418"/>
      <c r="O54" s="418">
        <v>3</v>
      </c>
      <c r="P54" s="418"/>
      <c r="Q54" s="418"/>
      <c r="R54" s="418"/>
      <c r="S54" s="419"/>
    </row>
    <row r="55" spans="1:19" ht="16.5" customHeight="1">
      <c r="A55" s="838" t="s">
        <v>281</v>
      </c>
      <c r="B55" s="502"/>
      <c r="C55" s="418"/>
      <c r="D55" s="418"/>
      <c r="E55" s="418"/>
      <c r="F55" s="418"/>
      <c r="G55" s="418"/>
      <c r="H55" s="418">
        <v>2</v>
      </c>
      <c r="I55" s="418"/>
      <c r="J55" s="418">
        <v>5</v>
      </c>
      <c r="K55" s="418"/>
      <c r="L55" s="418">
        <v>14</v>
      </c>
      <c r="M55" s="418">
        <v>5</v>
      </c>
      <c r="N55" s="418">
        <v>8</v>
      </c>
      <c r="O55" s="418">
        <v>1</v>
      </c>
      <c r="P55" s="418"/>
      <c r="Q55" s="418"/>
      <c r="R55" s="418"/>
      <c r="S55" s="419"/>
    </row>
    <row r="56" spans="1:19" ht="16.5" customHeight="1">
      <c r="A56" s="505" t="s">
        <v>50</v>
      </c>
      <c r="B56" s="502"/>
      <c r="C56" s="418"/>
      <c r="D56" s="418"/>
      <c r="E56" s="418"/>
      <c r="F56" s="418"/>
      <c r="G56" s="418"/>
      <c r="H56" s="418"/>
      <c r="I56" s="418"/>
      <c r="J56" s="418">
        <v>7</v>
      </c>
      <c r="K56" s="418"/>
      <c r="L56" s="418">
        <v>5</v>
      </c>
      <c r="M56" s="418">
        <v>4</v>
      </c>
      <c r="N56" s="418"/>
      <c r="O56" s="418"/>
      <c r="P56" s="418"/>
      <c r="Q56" s="418"/>
      <c r="R56" s="418"/>
      <c r="S56" s="419"/>
    </row>
    <row r="57" spans="1:19" ht="16.5" customHeight="1">
      <c r="A57" s="505" t="s">
        <v>51</v>
      </c>
      <c r="B57" s="502"/>
      <c r="C57" s="418"/>
      <c r="D57" s="418"/>
      <c r="E57" s="418"/>
      <c r="F57" s="418"/>
      <c r="G57" s="418"/>
      <c r="H57" s="418"/>
      <c r="I57" s="418"/>
      <c r="J57" s="418">
        <v>22</v>
      </c>
      <c r="K57" s="418">
        <v>5</v>
      </c>
      <c r="L57" s="418">
        <v>18</v>
      </c>
      <c r="M57" s="418">
        <v>3</v>
      </c>
      <c r="N57" s="418">
        <v>2</v>
      </c>
      <c r="O57" s="418"/>
      <c r="P57" s="418"/>
      <c r="Q57" s="418"/>
      <c r="R57" s="418"/>
      <c r="S57" s="419"/>
    </row>
    <row r="58" spans="1:19" ht="16.5" customHeight="1">
      <c r="A58" s="505" t="s">
        <v>52</v>
      </c>
      <c r="B58" s="502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>
        <v>19</v>
      </c>
      <c r="Q58" s="418">
        <v>4</v>
      </c>
      <c r="R58" s="418">
        <v>3</v>
      </c>
      <c r="S58" s="419">
        <v>1</v>
      </c>
    </row>
    <row r="59" spans="1:19" ht="16.5" customHeight="1" thickBot="1">
      <c r="A59" s="1255" t="s">
        <v>53</v>
      </c>
      <c r="B59" s="507"/>
      <c r="C59" s="420"/>
      <c r="D59" s="420"/>
      <c r="E59" s="420"/>
      <c r="F59" s="420"/>
      <c r="G59" s="420"/>
      <c r="H59" s="420"/>
      <c r="I59" s="420"/>
      <c r="J59" s="420">
        <v>14</v>
      </c>
      <c r="K59" s="420">
        <v>3</v>
      </c>
      <c r="L59" s="420">
        <v>17</v>
      </c>
      <c r="M59" s="420">
        <v>2</v>
      </c>
      <c r="N59" s="420">
        <v>4</v>
      </c>
      <c r="O59" s="420"/>
      <c r="P59" s="420"/>
      <c r="Q59" s="420"/>
      <c r="R59" s="420"/>
      <c r="S59" s="421"/>
    </row>
    <row r="60" spans="1:19" ht="15" customHeight="1" thickBot="1">
      <c r="A60" s="836" t="s">
        <v>192</v>
      </c>
      <c r="B60" s="1279">
        <f>SUM(B39:B59)</f>
        <v>348</v>
      </c>
      <c r="C60" s="1279">
        <f aca="true" t="shared" si="3" ref="C60:S60">SUM(C39:C59)</f>
        <v>90</v>
      </c>
      <c r="D60" s="1279">
        <f t="shared" si="3"/>
        <v>1122</v>
      </c>
      <c r="E60" s="1279">
        <f t="shared" si="3"/>
        <v>464</v>
      </c>
      <c r="F60" s="1279"/>
      <c r="G60" s="1279"/>
      <c r="H60" s="1279">
        <f t="shared" si="3"/>
        <v>24</v>
      </c>
      <c r="I60" s="1279">
        <f t="shared" si="3"/>
        <v>8</v>
      </c>
      <c r="J60" s="1279">
        <f t="shared" si="3"/>
        <v>218</v>
      </c>
      <c r="K60" s="1279">
        <f t="shared" si="3"/>
        <v>75</v>
      </c>
      <c r="L60" s="1279">
        <f t="shared" si="3"/>
        <v>263</v>
      </c>
      <c r="M60" s="1279">
        <f t="shared" si="3"/>
        <v>113</v>
      </c>
      <c r="N60" s="1279">
        <f t="shared" si="3"/>
        <v>39</v>
      </c>
      <c r="O60" s="1279">
        <f t="shared" si="3"/>
        <v>31</v>
      </c>
      <c r="P60" s="1279">
        <f t="shared" si="3"/>
        <v>19</v>
      </c>
      <c r="Q60" s="1279">
        <f t="shared" si="3"/>
        <v>4</v>
      </c>
      <c r="R60" s="1279">
        <f t="shared" si="3"/>
        <v>3</v>
      </c>
      <c r="S60" s="1231">
        <f t="shared" si="3"/>
        <v>1</v>
      </c>
    </row>
    <row r="61" spans="1:19" ht="15" customHeight="1" thickBot="1">
      <c r="A61" s="836" t="s">
        <v>315</v>
      </c>
      <c r="B61" s="1208"/>
      <c r="C61" s="1209"/>
      <c r="D61" s="1209"/>
      <c r="E61" s="1209"/>
      <c r="F61" s="1209"/>
      <c r="G61" s="1209"/>
      <c r="H61" s="1209"/>
      <c r="I61" s="1209"/>
      <c r="J61" s="1209"/>
      <c r="K61" s="1209"/>
      <c r="L61" s="1209"/>
      <c r="M61" s="1209"/>
      <c r="N61" s="1209"/>
      <c r="O61" s="1209"/>
      <c r="P61" s="1209"/>
      <c r="Q61" s="1209"/>
      <c r="R61" s="1209"/>
      <c r="S61" s="1280"/>
    </row>
    <row r="62" spans="1:39" ht="15" customHeight="1">
      <c r="A62" s="1173" t="s">
        <v>223</v>
      </c>
      <c r="B62" s="462">
        <v>17</v>
      </c>
      <c r="C62" s="416">
        <v>95</v>
      </c>
      <c r="D62" s="416">
        <v>95</v>
      </c>
      <c r="E62" s="416">
        <v>441</v>
      </c>
      <c r="F62" s="416"/>
      <c r="G62" s="416"/>
      <c r="H62" s="416">
        <v>4</v>
      </c>
      <c r="I62" s="416">
        <v>10</v>
      </c>
      <c r="J62" s="416">
        <v>32</v>
      </c>
      <c r="K62" s="416">
        <v>117</v>
      </c>
      <c r="L62" s="416">
        <v>24</v>
      </c>
      <c r="M62" s="416">
        <v>108</v>
      </c>
      <c r="N62" s="416">
        <v>2</v>
      </c>
      <c r="O62" s="416">
        <v>4</v>
      </c>
      <c r="P62" s="416">
        <v>7</v>
      </c>
      <c r="Q62" s="416">
        <v>36</v>
      </c>
      <c r="R62" s="416">
        <v>1</v>
      </c>
      <c r="S62" s="417">
        <v>4</v>
      </c>
      <c r="V62" s="593"/>
      <c r="W62" s="593"/>
      <c r="X62" s="593"/>
      <c r="Y62" s="593"/>
      <c r="Z62" s="593"/>
      <c r="AA62" s="593"/>
      <c r="AB62" s="593"/>
      <c r="AC62" s="593"/>
      <c r="AD62" s="593"/>
      <c r="AE62" s="593"/>
      <c r="AF62" s="593"/>
      <c r="AG62" s="593"/>
      <c r="AH62" s="593"/>
      <c r="AI62" s="593"/>
      <c r="AJ62" s="593"/>
      <c r="AK62" s="593"/>
      <c r="AL62" s="593"/>
      <c r="AM62" s="593"/>
    </row>
    <row r="63" spans="1:39" ht="15" customHeight="1">
      <c r="A63" s="537" t="s">
        <v>54</v>
      </c>
      <c r="B63" s="45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>
        <v>13</v>
      </c>
      <c r="Q63" s="418">
        <v>27</v>
      </c>
      <c r="R63" s="418"/>
      <c r="S63" s="419"/>
      <c r="V63" s="593"/>
      <c r="W63" s="593"/>
      <c r="X63" s="593"/>
      <c r="Y63" s="593"/>
      <c r="Z63" s="593"/>
      <c r="AA63" s="593"/>
      <c r="AB63" s="593"/>
      <c r="AC63" s="593"/>
      <c r="AD63" s="593"/>
      <c r="AE63" s="593"/>
      <c r="AF63" s="593"/>
      <c r="AG63" s="593"/>
      <c r="AH63" s="593"/>
      <c r="AI63" s="593"/>
      <c r="AJ63" s="593"/>
      <c r="AK63" s="593"/>
      <c r="AL63" s="593"/>
      <c r="AM63" s="593"/>
    </row>
    <row r="64" spans="1:39" ht="15" customHeight="1">
      <c r="A64" s="828" t="s">
        <v>225</v>
      </c>
      <c r="B64" s="458">
        <v>40</v>
      </c>
      <c r="C64" s="418">
        <v>25</v>
      </c>
      <c r="D64" s="418">
        <v>142</v>
      </c>
      <c r="E64" s="418">
        <v>95</v>
      </c>
      <c r="F64" s="418"/>
      <c r="G64" s="418"/>
      <c r="H64" s="418"/>
      <c r="I64" s="418"/>
      <c r="J64" s="418">
        <v>44</v>
      </c>
      <c r="K64" s="418">
        <v>19</v>
      </c>
      <c r="L64" s="418">
        <v>13</v>
      </c>
      <c r="M64" s="418">
        <v>6</v>
      </c>
      <c r="N64" s="418"/>
      <c r="O64" s="418">
        <v>1</v>
      </c>
      <c r="P64" s="418"/>
      <c r="Q64" s="418"/>
      <c r="R64" s="418"/>
      <c r="S64" s="419"/>
      <c r="V64" s="593"/>
      <c r="W64" s="593"/>
      <c r="X64" s="593"/>
      <c r="Y64" s="593"/>
      <c r="Z64" s="593"/>
      <c r="AA64" s="593"/>
      <c r="AB64" s="593"/>
      <c r="AC64" s="593"/>
      <c r="AD64" s="593"/>
      <c r="AE64" s="593"/>
      <c r="AF64" s="593"/>
      <c r="AG64" s="593"/>
      <c r="AH64" s="593"/>
      <c r="AI64" s="593"/>
      <c r="AJ64" s="593"/>
      <c r="AK64" s="593"/>
      <c r="AL64" s="593"/>
      <c r="AM64" s="593"/>
    </row>
    <row r="65" spans="1:39" ht="15" customHeight="1">
      <c r="A65" s="828" t="s">
        <v>289</v>
      </c>
      <c r="B65" s="458">
        <v>14</v>
      </c>
      <c r="C65" s="418">
        <v>196</v>
      </c>
      <c r="D65" s="418">
        <v>114</v>
      </c>
      <c r="E65" s="418">
        <v>900</v>
      </c>
      <c r="F65" s="418"/>
      <c r="G65" s="418"/>
      <c r="H65" s="418">
        <v>12</v>
      </c>
      <c r="I65" s="418">
        <v>27</v>
      </c>
      <c r="J65" s="418">
        <v>62</v>
      </c>
      <c r="K65" s="418">
        <v>388</v>
      </c>
      <c r="L65" s="418">
        <v>23</v>
      </c>
      <c r="M65" s="418">
        <v>171</v>
      </c>
      <c r="N65" s="418">
        <v>5</v>
      </c>
      <c r="O65" s="418">
        <v>8</v>
      </c>
      <c r="P65" s="418"/>
      <c r="Q65" s="418"/>
      <c r="R65" s="418"/>
      <c r="S65" s="419"/>
      <c r="V65" s="593"/>
      <c r="W65" s="593"/>
      <c r="X65" s="593"/>
      <c r="Y65" s="593"/>
      <c r="Z65" s="593"/>
      <c r="AA65" s="593"/>
      <c r="AB65" s="593"/>
      <c r="AC65" s="593"/>
      <c r="AD65" s="593"/>
      <c r="AE65" s="593"/>
      <c r="AF65" s="593"/>
      <c r="AG65" s="593"/>
      <c r="AH65" s="593"/>
      <c r="AI65" s="593"/>
      <c r="AJ65" s="593"/>
      <c r="AK65" s="593"/>
      <c r="AL65" s="593"/>
      <c r="AM65" s="593"/>
    </row>
    <row r="66" spans="1:39" ht="15" customHeight="1">
      <c r="A66" s="828" t="s">
        <v>228</v>
      </c>
      <c r="B66" s="458">
        <v>26</v>
      </c>
      <c r="C66" s="418">
        <v>59</v>
      </c>
      <c r="D66" s="418">
        <v>151</v>
      </c>
      <c r="E66" s="418">
        <v>268</v>
      </c>
      <c r="F66" s="418"/>
      <c r="G66" s="418"/>
      <c r="H66" s="418">
        <v>6</v>
      </c>
      <c r="I66" s="418">
        <v>11</v>
      </c>
      <c r="J66" s="418">
        <v>52</v>
      </c>
      <c r="K66" s="418">
        <v>36</v>
      </c>
      <c r="L66" s="418">
        <v>14</v>
      </c>
      <c r="M66" s="418">
        <v>18</v>
      </c>
      <c r="N66" s="418"/>
      <c r="O66" s="418"/>
      <c r="P66" s="418"/>
      <c r="Q66" s="418"/>
      <c r="R66" s="418"/>
      <c r="S66" s="419"/>
      <c r="V66" s="593"/>
      <c r="W66" s="593"/>
      <c r="X66" s="593"/>
      <c r="Y66" s="593"/>
      <c r="Z66" s="593"/>
      <c r="AA66" s="593"/>
      <c r="AB66" s="593"/>
      <c r="AC66" s="593"/>
      <c r="AD66" s="593"/>
      <c r="AE66" s="593"/>
      <c r="AF66" s="593"/>
      <c r="AG66" s="593"/>
      <c r="AH66" s="593"/>
      <c r="AI66" s="593"/>
      <c r="AJ66" s="593"/>
      <c r="AK66" s="593"/>
      <c r="AL66" s="593"/>
      <c r="AM66" s="593"/>
    </row>
    <row r="67" spans="1:39" ht="15" customHeight="1">
      <c r="A67" s="505" t="s">
        <v>55</v>
      </c>
      <c r="B67" s="45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>
        <v>54</v>
      </c>
      <c r="Q67" s="418">
        <v>125</v>
      </c>
      <c r="R67" s="418">
        <v>11</v>
      </c>
      <c r="S67" s="419">
        <v>10</v>
      </c>
      <c r="V67" s="593"/>
      <c r="W67" s="593"/>
      <c r="X67" s="593"/>
      <c r="Y67" s="593"/>
      <c r="Z67" s="593"/>
      <c r="AA67" s="593"/>
      <c r="AB67" s="593"/>
      <c r="AC67" s="593"/>
      <c r="AD67" s="593"/>
      <c r="AE67" s="593"/>
      <c r="AF67" s="593"/>
      <c r="AG67" s="593"/>
      <c r="AH67" s="593"/>
      <c r="AI67" s="593"/>
      <c r="AJ67" s="593"/>
      <c r="AK67" s="593"/>
      <c r="AL67" s="593"/>
      <c r="AM67" s="593"/>
    </row>
    <row r="68" spans="1:39" ht="15" customHeight="1">
      <c r="A68" s="734" t="s">
        <v>226</v>
      </c>
      <c r="B68" s="458">
        <v>70</v>
      </c>
      <c r="C68" s="418">
        <v>20</v>
      </c>
      <c r="D68" s="418">
        <v>228</v>
      </c>
      <c r="E68" s="418">
        <v>103</v>
      </c>
      <c r="F68" s="418"/>
      <c r="G68" s="418"/>
      <c r="H68" s="418">
        <v>2</v>
      </c>
      <c r="I68" s="418"/>
      <c r="J68" s="418">
        <v>38</v>
      </c>
      <c r="K68" s="418">
        <v>11</v>
      </c>
      <c r="L68" s="418">
        <v>12</v>
      </c>
      <c r="M68" s="418">
        <v>4</v>
      </c>
      <c r="N68" s="418">
        <v>2</v>
      </c>
      <c r="O68" s="418">
        <v>1</v>
      </c>
      <c r="P68" s="418"/>
      <c r="Q68" s="418"/>
      <c r="R68" s="418"/>
      <c r="S68" s="419"/>
      <c r="V68" s="593"/>
      <c r="W68" s="593"/>
      <c r="X68" s="593"/>
      <c r="Y68" s="593"/>
      <c r="Z68" s="593"/>
      <c r="AA68" s="593"/>
      <c r="AB68" s="593"/>
      <c r="AC68" s="593"/>
      <c r="AD68" s="593"/>
      <c r="AE68" s="593"/>
      <c r="AF68" s="593"/>
      <c r="AG68" s="593"/>
      <c r="AH68" s="593"/>
      <c r="AI68" s="593"/>
      <c r="AJ68" s="593"/>
      <c r="AK68" s="593"/>
      <c r="AL68" s="593"/>
      <c r="AM68" s="593"/>
    </row>
    <row r="69" spans="1:39" ht="15" customHeight="1">
      <c r="A69" s="1154" t="s">
        <v>397</v>
      </c>
      <c r="B69" s="458">
        <v>10</v>
      </c>
      <c r="C69" s="418">
        <v>77</v>
      </c>
      <c r="D69" s="418">
        <v>96</v>
      </c>
      <c r="E69" s="418">
        <v>266</v>
      </c>
      <c r="F69" s="418"/>
      <c r="G69" s="418"/>
      <c r="H69" s="418">
        <v>5</v>
      </c>
      <c r="I69" s="418">
        <v>7</v>
      </c>
      <c r="J69" s="418">
        <v>46</v>
      </c>
      <c r="K69" s="418">
        <v>176</v>
      </c>
      <c r="L69" s="418">
        <v>5</v>
      </c>
      <c r="M69" s="418">
        <v>61</v>
      </c>
      <c r="N69" s="418"/>
      <c r="O69" s="418">
        <v>1</v>
      </c>
      <c r="P69" s="418"/>
      <c r="Q69" s="418"/>
      <c r="R69" s="418"/>
      <c r="S69" s="419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</row>
    <row r="70" spans="1:39" ht="15" customHeight="1">
      <c r="A70" s="828" t="s">
        <v>222</v>
      </c>
      <c r="B70" s="458">
        <v>20</v>
      </c>
      <c r="C70" s="418">
        <v>211</v>
      </c>
      <c r="D70" s="418">
        <v>121</v>
      </c>
      <c r="E70" s="418">
        <v>869</v>
      </c>
      <c r="F70" s="418"/>
      <c r="G70" s="418"/>
      <c r="H70" s="418">
        <v>15</v>
      </c>
      <c r="I70" s="418">
        <v>20</v>
      </c>
      <c r="J70" s="418">
        <v>56</v>
      </c>
      <c r="K70" s="418">
        <v>251</v>
      </c>
      <c r="L70" s="418">
        <v>22</v>
      </c>
      <c r="M70" s="418">
        <v>94</v>
      </c>
      <c r="N70" s="418">
        <v>1</v>
      </c>
      <c r="O70" s="418"/>
      <c r="P70" s="418"/>
      <c r="Q70" s="418"/>
      <c r="R70" s="418"/>
      <c r="S70" s="419"/>
      <c r="V70" s="593"/>
      <c r="W70" s="593"/>
      <c r="X70" s="593"/>
      <c r="Y70" s="593"/>
      <c r="Z70" s="593"/>
      <c r="AA70" s="593"/>
      <c r="AB70" s="593"/>
      <c r="AC70" s="593"/>
      <c r="AD70" s="593"/>
      <c r="AE70" s="593"/>
      <c r="AF70" s="593"/>
      <c r="AG70" s="593"/>
      <c r="AH70" s="593"/>
      <c r="AI70" s="593"/>
      <c r="AJ70" s="593"/>
      <c r="AK70" s="593"/>
      <c r="AL70" s="593"/>
      <c r="AM70" s="593"/>
    </row>
    <row r="71" spans="1:39" ht="15" customHeight="1">
      <c r="A71" s="828" t="s">
        <v>227</v>
      </c>
      <c r="B71" s="458">
        <v>24</v>
      </c>
      <c r="C71" s="418">
        <v>51</v>
      </c>
      <c r="D71" s="418">
        <v>106</v>
      </c>
      <c r="E71" s="418">
        <v>185</v>
      </c>
      <c r="F71" s="418"/>
      <c r="G71" s="418"/>
      <c r="H71" s="418">
        <v>2</v>
      </c>
      <c r="I71" s="418">
        <v>2</v>
      </c>
      <c r="J71" s="418">
        <v>23</v>
      </c>
      <c r="K71" s="418">
        <v>25</v>
      </c>
      <c r="L71" s="418">
        <v>14</v>
      </c>
      <c r="M71" s="418">
        <v>23</v>
      </c>
      <c r="N71" s="418"/>
      <c r="O71" s="418"/>
      <c r="P71" s="418"/>
      <c r="Q71" s="418"/>
      <c r="R71" s="418"/>
      <c r="S71" s="419"/>
      <c r="V71" s="593"/>
      <c r="W71" s="593"/>
      <c r="X71" s="593"/>
      <c r="Y71" s="593"/>
      <c r="Z71" s="593"/>
      <c r="AA71" s="593"/>
      <c r="AB71" s="593"/>
      <c r="AC71" s="593"/>
      <c r="AD71" s="593"/>
      <c r="AE71" s="593"/>
      <c r="AF71" s="593"/>
      <c r="AG71" s="593"/>
      <c r="AH71" s="593"/>
      <c r="AI71" s="593"/>
      <c r="AJ71" s="593"/>
      <c r="AK71" s="593"/>
      <c r="AL71" s="593"/>
      <c r="AM71" s="593"/>
    </row>
    <row r="72" spans="1:39" ht="15" customHeight="1">
      <c r="A72" s="828" t="s">
        <v>224</v>
      </c>
      <c r="B72" s="458">
        <v>74</v>
      </c>
      <c r="C72" s="418">
        <v>57</v>
      </c>
      <c r="D72" s="418">
        <v>318</v>
      </c>
      <c r="E72" s="418">
        <v>217</v>
      </c>
      <c r="F72" s="418"/>
      <c r="G72" s="418"/>
      <c r="H72" s="418">
        <v>4</v>
      </c>
      <c r="I72" s="418">
        <v>4</v>
      </c>
      <c r="J72" s="418">
        <v>45</v>
      </c>
      <c r="K72" s="418">
        <v>24</v>
      </c>
      <c r="L72" s="418">
        <v>19</v>
      </c>
      <c r="M72" s="418">
        <v>11</v>
      </c>
      <c r="N72" s="418">
        <v>3</v>
      </c>
      <c r="O72" s="418"/>
      <c r="P72" s="418"/>
      <c r="Q72" s="418"/>
      <c r="R72" s="418"/>
      <c r="S72" s="419"/>
      <c r="V72" s="593"/>
      <c r="W72" s="593"/>
      <c r="X72" s="593"/>
      <c r="Y72" s="593"/>
      <c r="Z72" s="593"/>
      <c r="AA72" s="593"/>
      <c r="AB72" s="593"/>
      <c r="AC72" s="593"/>
      <c r="AD72" s="593"/>
      <c r="AE72" s="593"/>
      <c r="AF72" s="593"/>
      <c r="AG72" s="593"/>
      <c r="AH72" s="593"/>
      <c r="AI72" s="593"/>
      <c r="AJ72" s="593"/>
      <c r="AK72" s="593"/>
      <c r="AL72" s="593"/>
      <c r="AM72" s="593"/>
    </row>
    <row r="73" spans="1:39" ht="15" customHeight="1">
      <c r="A73" s="828" t="s">
        <v>232</v>
      </c>
      <c r="B73" s="458">
        <v>16</v>
      </c>
      <c r="C73" s="418">
        <v>63</v>
      </c>
      <c r="D73" s="418">
        <v>66</v>
      </c>
      <c r="E73" s="418">
        <v>221</v>
      </c>
      <c r="F73" s="418"/>
      <c r="G73" s="418"/>
      <c r="H73" s="418">
        <v>1</v>
      </c>
      <c r="I73" s="418">
        <v>2</v>
      </c>
      <c r="J73" s="418">
        <v>8</v>
      </c>
      <c r="K73" s="418">
        <v>20</v>
      </c>
      <c r="L73" s="418">
        <v>5</v>
      </c>
      <c r="M73" s="418">
        <v>14</v>
      </c>
      <c r="N73" s="418"/>
      <c r="O73" s="418">
        <v>2</v>
      </c>
      <c r="P73" s="418"/>
      <c r="Q73" s="418"/>
      <c r="R73" s="418"/>
      <c r="S73" s="419"/>
      <c r="V73" s="593"/>
      <c r="W73" s="593"/>
      <c r="X73" s="593"/>
      <c r="Y73" s="593"/>
      <c r="Z73" s="593"/>
      <c r="AA73" s="593"/>
      <c r="AB73" s="593"/>
      <c r="AC73" s="593"/>
      <c r="AD73" s="593"/>
      <c r="AE73" s="593"/>
      <c r="AF73" s="593"/>
      <c r="AG73" s="593"/>
      <c r="AH73" s="593"/>
      <c r="AI73" s="593"/>
      <c r="AJ73" s="593"/>
      <c r="AK73" s="593"/>
      <c r="AL73" s="593"/>
      <c r="AM73" s="593"/>
    </row>
    <row r="74" spans="1:39" ht="15" customHeight="1">
      <c r="A74" s="744" t="s">
        <v>230</v>
      </c>
      <c r="B74" s="458">
        <v>19</v>
      </c>
      <c r="C74" s="418">
        <v>193</v>
      </c>
      <c r="D74" s="418">
        <v>96</v>
      </c>
      <c r="E74" s="418">
        <v>874</v>
      </c>
      <c r="F74" s="418"/>
      <c r="G74" s="418"/>
      <c r="H74" s="418">
        <v>2</v>
      </c>
      <c r="I74" s="418">
        <v>16</v>
      </c>
      <c r="J74" s="418">
        <v>34</v>
      </c>
      <c r="K74" s="418">
        <v>220</v>
      </c>
      <c r="L74" s="418">
        <v>13</v>
      </c>
      <c r="M74" s="418">
        <v>112</v>
      </c>
      <c r="N74" s="418"/>
      <c r="O74" s="418">
        <v>1</v>
      </c>
      <c r="P74" s="418"/>
      <c r="Q74" s="418"/>
      <c r="R74" s="418"/>
      <c r="S74" s="419"/>
      <c r="V74" s="593"/>
      <c r="W74" s="593"/>
      <c r="X74" s="593"/>
      <c r="Y74" s="593"/>
      <c r="Z74" s="593"/>
      <c r="AA74" s="593"/>
      <c r="AB74" s="593"/>
      <c r="AC74" s="593"/>
      <c r="AD74" s="593"/>
      <c r="AE74" s="593"/>
      <c r="AF74" s="593"/>
      <c r="AG74" s="593"/>
      <c r="AH74" s="593"/>
      <c r="AI74" s="593"/>
      <c r="AJ74" s="593"/>
      <c r="AK74" s="593"/>
      <c r="AL74" s="593"/>
      <c r="AM74" s="593"/>
    </row>
    <row r="75" spans="1:39" ht="15.75" customHeight="1">
      <c r="A75" s="505" t="s">
        <v>67</v>
      </c>
      <c r="B75" s="45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>
        <v>2</v>
      </c>
      <c r="Q75" s="418">
        <v>19</v>
      </c>
      <c r="R75" s="418"/>
      <c r="S75" s="419">
        <v>1</v>
      </c>
      <c r="V75" s="1198"/>
      <c r="W75" s="12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ht="15" customHeight="1">
      <c r="A76" s="744" t="s">
        <v>231</v>
      </c>
      <c r="B76" s="458">
        <v>28</v>
      </c>
      <c r="C76" s="418">
        <v>50</v>
      </c>
      <c r="D76" s="418">
        <v>97</v>
      </c>
      <c r="E76" s="418">
        <v>252</v>
      </c>
      <c r="F76" s="418"/>
      <c r="G76" s="418"/>
      <c r="H76" s="418">
        <v>2</v>
      </c>
      <c r="I76" s="418">
        <v>1</v>
      </c>
      <c r="J76" s="418">
        <v>27</v>
      </c>
      <c r="K76" s="418">
        <v>46</v>
      </c>
      <c r="L76" s="418">
        <v>15</v>
      </c>
      <c r="M76" s="418">
        <v>22</v>
      </c>
      <c r="N76" s="418">
        <v>3</v>
      </c>
      <c r="O76" s="418">
        <v>3</v>
      </c>
      <c r="P76" s="418"/>
      <c r="Q76" s="418"/>
      <c r="R76" s="418"/>
      <c r="S76" s="419"/>
      <c r="V76" s="593"/>
      <c r="W76" s="593"/>
      <c r="X76" s="593"/>
      <c r="Y76" s="593"/>
      <c r="Z76" s="593"/>
      <c r="AA76" s="593"/>
      <c r="AB76" s="593"/>
      <c r="AC76" s="593"/>
      <c r="AD76" s="593"/>
      <c r="AE76" s="593"/>
      <c r="AF76" s="593"/>
      <c r="AG76" s="593"/>
      <c r="AH76" s="593"/>
      <c r="AI76" s="593"/>
      <c r="AJ76" s="593"/>
      <c r="AK76" s="593"/>
      <c r="AL76" s="593"/>
      <c r="AM76" s="593"/>
    </row>
    <row r="77" spans="1:39" ht="15" customHeight="1">
      <c r="A77" s="1256" t="s">
        <v>286</v>
      </c>
      <c r="B77" s="458"/>
      <c r="C77" s="418"/>
      <c r="D77" s="418"/>
      <c r="E77" s="418"/>
      <c r="F77" s="418"/>
      <c r="G77" s="418"/>
      <c r="H77" s="418">
        <v>3</v>
      </c>
      <c r="I77" s="418"/>
      <c r="J77" s="418">
        <v>5</v>
      </c>
      <c r="K77" s="418">
        <v>11</v>
      </c>
      <c r="L77" s="418">
        <v>5</v>
      </c>
      <c r="M77" s="418">
        <v>17</v>
      </c>
      <c r="N77" s="418"/>
      <c r="O77" s="418">
        <v>2</v>
      </c>
      <c r="P77" s="418"/>
      <c r="Q77" s="418"/>
      <c r="R77" s="418"/>
      <c r="S77" s="419"/>
      <c r="V77" s="593"/>
      <c r="W77" s="593"/>
      <c r="X77" s="593"/>
      <c r="Y77" s="593"/>
      <c r="Z77" s="593"/>
      <c r="AA77" s="593"/>
      <c r="AB77" s="593"/>
      <c r="AC77" s="593"/>
      <c r="AD77" s="593"/>
      <c r="AE77" s="593"/>
      <c r="AF77" s="593"/>
      <c r="AG77" s="593"/>
      <c r="AH77" s="593"/>
      <c r="AI77" s="593"/>
      <c r="AJ77" s="593"/>
      <c r="AK77" s="593"/>
      <c r="AL77" s="593"/>
      <c r="AM77" s="593"/>
    </row>
    <row r="78" spans="1:39" ht="15" customHeight="1" thickBot="1">
      <c r="A78" s="750" t="s">
        <v>302</v>
      </c>
      <c r="B78" s="848">
        <v>3</v>
      </c>
      <c r="C78" s="420">
        <v>68</v>
      </c>
      <c r="D78" s="420">
        <v>18</v>
      </c>
      <c r="E78" s="420">
        <v>209</v>
      </c>
      <c r="F78" s="420"/>
      <c r="G78" s="420"/>
      <c r="H78" s="420"/>
      <c r="I78" s="420">
        <v>1</v>
      </c>
      <c r="J78" s="420">
        <v>10</v>
      </c>
      <c r="K78" s="420">
        <v>22</v>
      </c>
      <c r="L78" s="420">
        <v>7</v>
      </c>
      <c r="M78" s="420">
        <v>15</v>
      </c>
      <c r="N78" s="420"/>
      <c r="O78" s="420"/>
      <c r="P78" s="420"/>
      <c r="Q78" s="420"/>
      <c r="R78" s="420"/>
      <c r="S78" s="421"/>
      <c r="V78" s="593"/>
      <c r="W78" s="593"/>
      <c r="X78" s="593"/>
      <c r="Y78" s="593"/>
      <c r="Z78" s="593"/>
      <c r="AA78" s="593"/>
      <c r="AB78" s="593"/>
      <c r="AC78" s="593"/>
      <c r="AD78" s="593"/>
      <c r="AE78" s="593"/>
      <c r="AF78" s="593"/>
      <c r="AG78" s="593"/>
      <c r="AH78" s="593"/>
      <c r="AI78" s="593"/>
      <c r="AJ78" s="593"/>
      <c r="AK78" s="593"/>
      <c r="AL78" s="593"/>
      <c r="AM78" s="593"/>
    </row>
    <row r="79" spans="1:39" ht="15" customHeight="1" thickBot="1">
      <c r="A79" s="836" t="s">
        <v>192</v>
      </c>
      <c r="B79" s="827">
        <v>361</v>
      </c>
      <c r="C79" s="827">
        <v>1165</v>
      </c>
      <c r="D79" s="827">
        <v>1648</v>
      </c>
      <c r="E79" s="827">
        <v>4900</v>
      </c>
      <c r="F79" s="827"/>
      <c r="G79" s="827"/>
      <c r="H79" s="827">
        <v>58</v>
      </c>
      <c r="I79" s="827">
        <v>101</v>
      </c>
      <c r="J79" s="827">
        <v>482</v>
      </c>
      <c r="K79" s="827">
        <v>1366</v>
      </c>
      <c r="L79" s="827">
        <v>191</v>
      </c>
      <c r="M79" s="827">
        <v>676</v>
      </c>
      <c r="N79" s="827">
        <v>16</v>
      </c>
      <c r="O79" s="827">
        <v>23</v>
      </c>
      <c r="P79" s="827">
        <v>76</v>
      </c>
      <c r="Q79" s="827">
        <v>207</v>
      </c>
      <c r="R79" s="827">
        <v>12</v>
      </c>
      <c r="S79" s="511">
        <v>15</v>
      </c>
      <c r="V79" s="1232"/>
      <c r="W79" s="1232"/>
      <c r="X79" s="1232"/>
      <c r="Y79" s="1232"/>
      <c r="Z79" s="1232"/>
      <c r="AA79" s="1232"/>
      <c r="AB79" s="1232"/>
      <c r="AC79" s="1232"/>
      <c r="AD79" s="1232"/>
      <c r="AE79" s="1232"/>
      <c r="AF79" s="1232"/>
      <c r="AG79" s="1232"/>
      <c r="AH79" s="1232"/>
      <c r="AI79" s="1232"/>
      <c r="AJ79" s="1232"/>
      <c r="AK79" s="1232"/>
      <c r="AL79" s="1232"/>
      <c r="AM79" s="1232"/>
    </row>
    <row r="80" spans="1:19" ht="15" customHeight="1" thickBot="1">
      <c r="A80" s="1282" t="s">
        <v>157</v>
      </c>
      <c r="B80" s="552"/>
      <c r="C80" s="553"/>
      <c r="D80" s="553"/>
      <c r="E80" s="553"/>
      <c r="F80" s="553"/>
      <c r="G80" s="553"/>
      <c r="H80" s="553"/>
      <c r="I80" s="553"/>
      <c r="J80" s="553"/>
      <c r="K80" s="553"/>
      <c r="L80" s="553"/>
      <c r="M80" s="553"/>
      <c r="N80" s="553"/>
      <c r="O80" s="553"/>
      <c r="P80" s="553"/>
      <c r="Q80" s="553"/>
      <c r="R80" s="553"/>
      <c r="S80" s="1216"/>
    </row>
    <row r="81" spans="1:19" ht="15" customHeight="1">
      <c r="A81" s="838" t="s">
        <v>245</v>
      </c>
      <c r="B81" s="499"/>
      <c r="C81" s="416"/>
      <c r="D81" s="416"/>
      <c r="E81" s="416"/>
      <c r="F81" s="416">
        <v>7</v>
      </c>
      <c r="G81" s="416">
        <v>117</v>
      </c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1191"/>
    </row>
    <row r="82" spans="1:19" ht="15" customHeight="1" thickBot="1">
      <c r="A82" s="841" t="s">
        <v>322</v>
      </c>
      <c r="B82" s="507"/>
      <c r="C82" s="420"/>
      <c r="D82" s="420"/>
      <c r="E82" s="420"/>
      <c r="F82" s="420"/>
      <c r="G82" s="420">
        <v>1</v>
      </c>
      <c r="H82" s="420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1196"/>
    </row>
    <row r="83" spans="1:19" ht="15" customHeight="1" thickBot="1">
      <c r="A83" s="836" t="s">
        <v>192</v>
      </c>
      <c r="B83" s="1230"/>
      <c r="C83" s="1230"/>
      <c r="D83" s="1230"/>
      <c r="E83" s="1230"/>
      <c r="F83" s="1230">
        <f>SUM(F81:F82)</f>
        <v>7</v>
      </c>
      <c r="G83" s="1230">
        <f>SUM(G81:G82)</f>
        <v>118</v>
      </c>
      <c r="H83" s="1230"/>
      <c r="I83" s="1230"/>
      <c r="J83" s="1230"/>
      <c r="K83" s="1230"/>
      <c r="L83" s="1230"/>
      <c r="M83" s="1230"/>
      <c r="N83" s="1230"/>
      <c r="O83" s="1230"/>
      <c r="P83" s="1230"/>
      <c r="Q83" s="1231"/>
      <c r="R83" s="1231"/>
      <c r="S83" s="1283"/>
    </row>
    <row r="84" spans="1:19" ht="15" customHeight="1" thickBot="1">
      <c r="A84" s="836" t="s">
        <v>150</v>
      </c>
      <c r="B84" s="1284"/>
      <c r="C84" s="1285"/>
      <c r="D84" s="1285"/>
      <c r="E84" s="1285"/>
      <c r="F84" s="1285"/>
      <c r="G84" s="1285"/>
      <c r="H84" s="1285"/>
      <c r="I84" s="1286"/>
      <c r="J84" s="553"/>
      <c r="K84" s="553"/>
      <c r="L84" s="553"/>
      <c r="M84" s="553"/>
      <c r="N84" s="553"/>
      <c r="O84" s="553"/>
      <c r="P84" s="553"/>
      <c r="Q84" s="553"/>
      <c r="R84" s="553"/>
      <c r="S84" s="1280"/>
    </row>
    <row r="85" spans="1:19" ht="15" customHeight="1">
      <c r="A85" s="1264" t="s">
        <v>296</v>
      </c>
      <c r="B85" s="499"/>
      <c r="C85" s="416"/>
      <c r="D85" s="416"/>
      <c r="E85" s="416"/>
      <c r="F85" s="416"/>
      <c r="G85" s="416"/>
      <c r="H85" s="416"/>
      <c r="I85" s="416"/>
      <c r="J85" s="416">
        <v>1</v>
      </c>
      <c r="K85" s="416">
        <v>1</v>
      </c>
      <c r="L85" s="416">
        <v>6</v>
      </c>
      <c r="M85" s="416">
        <v>5</v>
      </c>
      <c r="N85" s="416">
        <v>1</v>
      </c>
      <c r="O85" s="416"/>
      <c r="P85" s="416"/>
      <c r="Q85" s="416"/>
      <c r="R85" s="416"/>
      <c r="S85" s="417"/>
    </row>
    <row r="86" spans="1:19" ht="15" customHeight="1">
      <c r="A86" s="835" t="s">
        <v>294</v>
      </c>
      <c r="B86" s="502"/>
      <c r="C86" s="418"/>
      <c r="D86" s="418"/>
      <c r="E86" s="418"/>
      <c r="F86" s="418"/>
      <c r="G86" s="418"/>
      <c r="H86" s="418"/>
      <c r="I86" s="418"/>
      <c r="J86" s="418">
        <v>7</v>
      </c>
      <c r="K86" s="418">
        <v>4</v>
      </c>
      <c r="L86" s="418">
        <v>7</v>
      </c>
      <c r="M86" s="418">
        <v>9</v>
      </c>
      <c r="N86" s="418"/>
      <c r="O86" s="418"/>
      <c r="P86" s="418"/>
      <c r="Q86" s="418"/>
      <c r="R86" s="418"/>
      <c r="S86" s="419"/>
    </row>
    <row r="87" spans="1:19" ht="15" customHeight="1">
      <c r="A87" s="835" t="s">
        <v>535</v>
      </c>
      <c r="B87" s="502"/>
      <c r="C87" s="418"/>
      <c r="D87" s="418"/>
      <c r="E87" s="418"/>
      <c r="F87" s="418"/>
      <c r="G87" s="418"/>
      <c r="H87" s="418"/>
      <c r="I87" s="418"/>
      <c r="J87" s="418">
        <v>17</v>
      </c>
      <c r="K87" s="418">
        <v>14</v>
      </c>
      <c r="L87" s="418">
        <v>10</v>
      </c>
      <c r="M87" s="418">
        <v>6</v>
      </c>
      <c r="N87" s="418"/>
      <c r="O87" s="418"/>
      <c r="P87" s="418"/>
      <c r="Q87" s="418"/>
      <c r="R87" s="418"/>
      <c r="S87" s="419"/>
    </row>
    <row r="88" spans="1:19" ht="15" customHeight="1">
      <c r="A88" s="835" t="s">
        <v>295</v>
      </c>
      <c r="B88" s="502"/>
      <c r="C88" s="418"/>
      <c r="D88" s="418"/>
      <c r="E88" s="418"/>
      <c r="F88" s="418"/>
      <c r="G88" s="418"/>
      <c r="H88" s="418"/>
      <c r="I88" s="418"/>
      <c r="J88" s="418">
        <v>29</v>
      </c>
      <c r="K88" s="418">
        <v>13</v>
      </c>
      <c r="L88" s="418">
        <v>21</v>
      </c>
      <c r="M88" s="418">
        <v>21</v>
      </c>
      <c r="N88" s="418">
        <v>2</v>
      </c>
      <c r="O88" s="418">
        <v>1</v>
      </c>
      <c r="P88" s="418"/>
      <c r="Q88" s="418"/>
      <c r="R88" s="418"/>
      <c r="S88" s="419"/>
    </row>
    <row r="89" spans="1:19" ht="15" customHeight="1">
      <c r="A89" s="835" t="s">
        <v>598</v>
      </c>
      <c r="B89" s="502"/>
      <c r="C89" s="418"/>
      <c r="D89" s="418"/>
      <c r="E89" s="418"/>
      <c r="F89" s="418"/>
      <c r="G89" s="418"/>
      <c r="H89" s="418"/>
      <c r="I89" s="418">
        <v>1</v>
      </c>
      <c r="J89" s="418">
        <v>3</v>
      </c>
      <c r="K89" s="418">
        <v>8</v>
      </c>
      <c r="L89" s="418"/>
      <c r="M89" s="418"/>
      <c r="N89" s="418"/>
      <c r="O89" s="418"/>
      <c r="P89" s="418"/>
      <c r="Q89" s="418"/>
      <c r="R89" s="418"/>
      <c r="S89" s="419"/>
    </row>
    <row r="90" spans="1:19" ht="15" customHeight="1">
      <c r="A90" s="1212" t="s">
        <v>607</v>
      </c>
      <c r="B90" s="502"/>
      <c r="C90" s="418"/>
      <c r="D90" s="418"/>
      <c r="E90" s="418"/>
      <c r="F90" s="418"/>
      <c r="G90" s="418"/>
      <c r="H90" s="418"/>
      <c r="I90" s="418">
        <v>1</v>
      </c>
      <c r="J90" s="418">
        <v>8</v>
      </c>
      <c r="K90" s="418">
        <v>9</v>
      </c>
      <c r="L90" s="418"/>
      <c r="M90" s="418"/>
      <c r="N90" s="418"/>
      <c r="O90" s="418"/>
      <c r="P90" s="418"/>
      <c r="Q90" s="418"/>
      <c r="R90" s="418"/>
      <c r="S90" s="419"/>
    </row>
    <row r="91" spans="1:19" ht="15" customHeight="1">
      <c r="A91" s="1228" t="s">
        <v>172</v>
      </c>
      <c r="B91" s="502"/>
      <c r="C91" s="418"/>
      <c r="D91" s="418"/>
      <c r="E91" s="418"/>
      <c r="F91" s="418"/>
      <c r="G91" s="418"/>
      <c r="H91" s="418"/>
      <c r="I91" s="418"/>
      <c r="J91" s="418"/>
      <c r="K91" s="418">
        <v>3</v>
      </c>
      <c r="L91" s="418"/>
      <c r="M91" s="418"/>
      <c r="N91" s="418"/>
      <c r="O91" s="418"/>
      <c r="P91" s="418"/>
      <c r="Q91" s="418"/>
      <c r="R91" s="418"/>
      <c r="S91" s="419"/>
    </row>
    <row r="92" spans="1:19" s="38" customFormat="1" ht="15" customHeight="1">
      <c r="A92" s="1220" t="s">
        <v>128</v>
      </c>
      <c r="B92" s="502"/>
      <c r="C92" s="418"/>
      <c r="D92" s="418"/>
      <c r="E92" s="418"/>
      <c r="F92" s="418"/>
      <c r="G92" s="418"/>
      <c r="H92" s="418">
        <v>1</v>
      </c>
      <c r="I92" s="418"/>
      <c r="J92" s="418">
        <v>8</v>
      </c>
      <c r="K92" s="418">
        <v>26</v>
      </c>
      <c r="L92" s="418">
        <v>11</v>
      </c>
      <c r="M92" s="418">
        <v>24</v>
      </c>
      <c r="N92" s="418">
        <v>1</v>
      </c>
      <c r="O92" s="418">
        <v>3</v>
      </c>
      <c r="P92" s="418"/>
      <c r="Q92" s="418"/>
      <c r="R92" s="418"/>
      <c r="S92" s="419"/>
    </row>
    <row r="93" spans="1:19" ht="15" customHeight="1">
      <c r="A93" s="835" t="s">
        <v>602</v>
      </c>
      <c r="B93" s="502"/>
      <c r="C93" s="418"/>
      <c r="D93" s="418"/>
      <c r="E93" s="418"/>
      <c r="F93" s="418"/>
      <c r="G93" s="418"/>
      <c r="H93" s="418"/>
      <c r="I93" s="418">
        <v>1</v>
      </c>
      <c r="J93" s="418">
        <v>12</v>
      </c>
      <c r="K93" s="418">
        <v>19</v>
      </c>
      <c r="L93" s="418">
        <v>13</v>
      </c>
      <c r="M93" s="418">
        <v>29</v>
      </c>
      <c r="N93" s="418"/>
      <c r="O93" s="418">
        <v>1</v>
      </c>
      <c r="P93" s="418"/>
      <c r="Q93" s="418"/>
      <c r="R93" s="418"/>
      <c r="S93" s="419"/>
    </row>
    <row r="94" spans="1:19" ht="15" customHeight="1">
      <c r="A94" s="835" t="s">
        <v>533</v>
      </c>
      <c r="B94" s="502"/>
      <c r="C94" s="418"/>
      <c r="D94" s="418"/>
      <c r="E94" s="418"/>
      <c r="F94" s="418"/>
      <c r="G94" s="418"/>
      <c r="H94" s="418">
        <v>1</v>
      </c>
      <c r="I94" s="418">
        <v>2</v>
      </c>
      <c r="J94" s="418">
        <v>15</v>
      </c>
      <c r="K94" s="418">
        <v>5</v>
      </c>
      <c r="L94" s="418">
        <v>18</v>
      </c>
      <c r="M94" s="418">
        <v>9</v>
      </c>
      <c r="N94" s="418"/>
      <c r="O94" s="418"/>
      <c r="P94" s="418"/>
      <c r="Q94" s="418"/>
      <c r="R94" s="418"/>
      <c r="S94" s="419"/>
    </row>
    <row r="95" spans="1:19" ht="15" customHeight="1">
      <c r="A95" s="1220" t="s">
        <v>168</v>
      </c>
      <c r="B95" s="502"/>
      <c r="C95" s="418"/>
      <c r="D95" s="418"/>
      <c r="E95" s="418"/>
      <c r="F95" s="418"/>
      <c r="G95" s="418"/>
      <c r="H95" s="418">
        <v>2</v>
      </c>
      <c r="I95" s="418">
        <v>1</v>
      </c>
      <c r="J95" s="418">
        <v>10</v>
      </c>
      <c r="K95" s="418">
        <v>12</v>
      </c>
      <c r="L95" s="418">
        <v>6</v>
      </c>
      <c r="M95" s="418">
        <v>9</v>
      </c>
      <c r="N95" s="418"/>
      <c r="O95" s="418"/>
      <c r="P95" s="418"/>
      <c r="Q95" s="418"/>
      <c r="R95" s="418"/>
      <c r="S95" s="419"/>
    </row>
    <row r="96" spans="1:19" ht="15" customHeight="1" thickBot="1">
      <c r="A96" s="1287" t="s">
        <v>158</v>
      </c>
      <c r="B96" s="507"/>
      <c r="C96" s="420"/>
      <c r="D96" s="420"/>
      <c r="E96" s="420"/>
      <c r="F96" s="420"/>
      <c r="G96" s="420"/>
      <c r="H96" s="420"/>
      <c r="I96" s="420"/>
      <c r="J96" s="420">
        <v>3</v>
      </c>
      <c r="K96" s="420">
        <v>4</v>
      </c>
      <c r="L96" s="420">
        <v>2</v>
      </c>
      <c r="M96" s="420">
        <v>3</v>
      </c>
      <c r="N96" s="420"/>
      <c r="O96" s="420"/>
      <c r="P96" s="420"/>
      <c r="Q96" s="420"/>
      <c r="R96" s="420"/>
      <c r="S96" s="421"/>
    </row>
    <row r="97" spans="1:19" ht="15" customHeight="1" thickBot="1">
      <c r="A97" s="836" t="s">
        <v>192</v>
      </c>
      <c r="B97" s="1230"/>
      <c r="C97" s="1230"/>
      <c r="D97" s="1230"/>
      <c r="E97" s="1230"/>
      <c r="F97" s="1230"/>
      <c r="G97" s="1230"/>
      <c r="H97" s="1230">
        <f>SUM(H85:H96)</f>
        <v>4</v>
      </c>
      <c r="I97" s="1230">
        <f aca="true" t="shared" si="4" ref="I97:O97">SUM(I85:I96)</f>
        <v>6</v>
      </c>
      <c r="J97" s="1230">
        <f t="shared" si="4"/>
        <v>113</v>
      </c>
      <c r="K97" s="1230">
        <f t="shared" si="4"/>
        <v>118</v>
      </c>
      <c r="L97" s="1230">
        <f t="shared" si="4"/>
        <v>94</v>
      </c>
      <c r="M97" s="1230">
        <f t="shared" si="4"/>
        <v>115</v>
      </c>
      <c r="N97" s="1230">
        <f t="shared" si="4"/>
        <v>4</v>
      </c>
      <c r="O97" s="1230">
        <f t="shared" si="4"/>
        <v>5</v>
      </c>
      <c r="P97" s="1230"/>
      <c r="Q97" s="1230"/>
      <c r="R97" s="1231"/>
      <c r="S97" s="1231"/>
    </row>
    <row r="98" spans="1:19" ht="15" customHeight="1">
      <c r="A98" s="1197" t="s">
        <v>84</v>
      </c>
      <c r="B98" s="1197"/>
      <c r="C98" s="1197"/>
      <c r="D98" s="1197"/>
      <c r="E98" s="1197"/>
      <c r="F98" s="1197"/>
      <c r="G98" s="593"/>
      <c r="H98" s="593"/>
      <c r="I98" s="593"/>
      <c r="J98" s="593"/>
      <c r="K98" s="593"/>
      <c r="L98" s="593"/>
      <c r="M98" s="593"/>
      <c r="N98" s="593"/>
      <c r="O98" s="593"/>
      <c r="P98" s="593"/>
      <c r="Q98" s="593"/>
      <c r="R98" s="593"/>
      <c r="S98" s="593"/>
    </row>
    <row r="99" spans="1:19" ht="15" customHeight="1">
      <c r="A99" s="1197" t="s">
        <v>755</v>
      </c>
      <c r="B99" s="1197"/>
      <c r="C99" s="1197"/>
      <c r="D99" s="1197"/>
      <c r="E99" s="1197"/>
      <c r="F99" s="1197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</row>
    <row r="100" spans="1:19" ht="15" customHeight="1" thickBot="1">
      <c r="A100" s="1963" t="s">
        <v>784</v>
      </c>
      <c r="B100" s="1963"/>
      <c r="C100" s="1964"/>
      <c r="D100" s="1964"/>
      <c r="E100" s="1964"/>
      <c r="F100" s="1964"/>
      <c r="G100" s="593"/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3"/>
      <c r="S100" s="593"/>
    </row>
    <row r="101" spans="1:19" ht="15" customHeight="1" thickBot="1">
      <c r="A101" s="1282" t="s">
        <v>753</v>
      </c>
      <c r="B101" s="513"/>
      <c r="C101" s="514"/>
      <c r="D101" s="514"/>
      <c r="E101" s="514"/>
      <c r="F101" s="514"/>
      <c r="G101" s="514"/>
      <c r="H101" s="514"/>
      <c r="I101" s="514"/>
      <c r="J101" s="514"/>
      <c r="K101" s="514"/>
      <c r="L101" s="514"/>
      <c r="M101" s="514"/>
      <c r="N101" s="514"/>
      <c r="O101" s="514"/>
      <c r="P101" s="514"/>
      <c r="Q101" s="514"/>
      <c r="R101" s="514"/>
      <c r="S101" s="516"/>
    </row>
    <row r="102" spans="1:19" ht="15" customHeight="1">
      <c r="A102" s="838" t="s">
        <v>151</v>
      </c>
      <c r="B102" s="499"/>
      <c r="C102" s="416"/>
      <c r="D102" s="416"/>
      <c r="E102" s="416"/>
      <c r="F102" s="416"/>
      <c r="G102" s="416"/>
      <c r="H102" s="416">
        <v>1</v>
      </c>
      <c r="I102" s="416"/>
      <c r="J102" s="416">
        <v>7</v>
      </c>
      <c r="K102" s="416">
        <v>1</v>
      </c>
      <c r="L102" s="416"/>
      <c r="M102" s="416"/>
      <c r="N102" s="416"/>
      <c r="O102" s="416"/>
      <c r="P102" s="416"/>
      <c r="Q102" s="416"/>
      <c r="R102" s="416"/>
      <c r="S102" s="417"/>
    </row>
    <row r="103" spans="1:19" ht="15" customHeight="1">
      <c r="A103" s="838" t="s">
        <v>300</v>
      </c>
      <c r="B103" s="502"/>
      <c r="C103" s="418"/>
      <c r="D103" s="418"/>
      <c r="E103" s="418"/>
      <c r="F103" s="418"/>
      <c r="G103" s="418"/>
      <c r="H103" s="418">
        <v>1</v>
      </c>
      <c r="I103" s="418">
        <v>1</v>
      </c>
      <c r="J103" s="418">
        <v>15</v>
      </c>
      <c r="K103" s="418">
        <v>14</v>
      </c>
      <c r="L103" s="418"/>
      <c r="M103" s="418"/>
      <c r="N103" s="418"/>
      <c r="O103" s="418"/>
      <c r="P103" s="418"/>
      <c r="Q103" s="418"/>
      <c r="R103" s="418"/>
      <c r="S103" s="419"/>
    </row>
    <row r="104" spans="1:19" ht="15" customHeight="1">
      <c r="A104" s="838" t="s">
        <v>293</v>
      </c>
      <c r="B104" s="502"/>
      <c r="C104" s="418"/>
      <c r="D104" s="418"/>
      <c r="E104" s="418"/>
      <c r="F104" s="418"/>
      <c r="G104" s="418"/>
      <c r="H104" s="418">
        <v>2</v>
      </c>
      <c r="I104" s="418">
        <v>1</v>
      </c>
      <c r="J104" s="418">
        <v>38</v>
      </c>
      <c r="K104" s="418">
        <v>15</v>
      </c>
      <c r="L104" s="418"/>
      <c r="M104" s="418"/>
      <c r="N104" s="418"/>
      <c r="O104" s="418"/>
      <c r="P104" s="418"/>
      <c r="Q104" s="418"/>
      <c r="R104" s="418"/>
      <c r="S104" s="419"/>
    </row>
    <row r="105" spans="1:19" ht="15" customHeight="1">
      <c r="A105" s="713" t="s">
        <v>56</v>
      </c>
      <c r="B105" s="502"/>
      <c r="C105" s="418"/>
      <c r="D105" s="418"/>
      <c r="E105" s="418"/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>
        <v>14</v>
      </c>
      <c r="Q105" s="418"/>
      <c r="R105" s="418">
        <v>2</v>
      </c>
      <c r="S105" s="419"/>
    </row>
    <row r="106" spans="1:19" ht="15" customHeight="1">
      <c r="A106" s="838" t="s">
        <v>179</v>
      </c>
      <c r="B106" s="502"/>
      <c r="C106" s="418"/>
      <c r="D106" s="418"/>
      <c r="E106" s="418"/>
      <c r="F106" s="418"/>
      <c r="G106" s="418"/>
      <c r="H106" s="418">
        <v>4</v>
      </c>
      <c r="I106" s="418">
        <v>4</v>
      </c>
      <c r="J106" s="418">
        <v>15</v>
      </c>
      <c r="K106" s="418">
        <v>22</v>
      </c>
      <c r="L106" s="418">
        <v>14</v>
      </c>
      <c r="M106" s="418">
        <v>24</v>
      </c>
      <c r="N106" s="418"/>
      <c r="O106" s="418"/>
      <c r="P106" s="418"/>
      <c r="Q106" s="418"/>
      <c r="R106" s="418"/>
      <c r="S106" s="419"/>
    </row>
    <row r="107" spans="1:19" ht="15" customHeight="1">
      <c r="A107" s="838" t="s">
        <v>619</v>
      </c>
      <c r="B107" s="502"/>
      <c r="C107" s="418"/>
      <c r="D107" s="418"/>
      <c r="E107" s="418"/>
      <c r="F107" s="418"/>
      <c r="G107" s="418"/>
      <c r="H107" s="418">
        <v>1</v>
      </c>
      <c r="I107" s="418"/>
      <c r="J107" s="418"/>
      <c r="K107" s="418"/>
      <c r="L107" s="418">
        <v>12</v>
      </c>
      <c r="M107" s="418">
        <v>6</v>
      </c>
      <c r="N107" s="418"/>
      <c r="O107" s="418"/>
      <c r="P107" s="418"/>
      <c r="Q107" s="418"/>
      <c r="R107" s="418"/>
      <c r="S107" s="419"/>
    </row>
    <row r="108" spans="1:19" ht="15" customHeight="1">
      <c r="A108" s="838" t="s">
        <v>291</v>
      </c>
      <c r="B108" s="502"/>
      <c r="C108" s="418"/>
      <c r="D108" s="418"/>
      <c r="E108" s="418"/>
      <c r="F108" s="418"/>
      <c r="G108" s="418"/>
      <c r="H108" s="418"/>
      <c r="I108" s="418"/>
      <c r="J108" s="418">
        <v>27</v>
      </c>
      <c r="K108" s="418">
        <v>1</v>
      </c>
      <c r="L108" s="418"/>
      <c r="M108" s="418"/>
      <c r="N108" s="418"/>
      <c r="O108" s="418"/>
      <c r="P108" s="418"/>
      <c r="Q108" s="418"/>
      <c r="R108" s="418"/>
      <c r="S108" s="419"/>
    </row>
    <row r="109" spans="1:19" ht="15" customHeight="1">
      <c r="A109" s="838" t="s">
        <v>660</v>
      </c>
      <c r="B109" s="502"/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9"/>
    </row>
    <row r="110" spans="1:19" ht="16.5" customHeight="1">
      <c r="A110" s="1244" t="s">
        <v>57</v>
      </c>
      <c r="B110" s="502"/>
      <c r="C110" s="418"/>
      <c r="D110" s="418"/>
      <c r="E110" s="418"/>
      <c r="F110" s="418"/>
      <c r="G110" s="418"/>
      <c r="H110" s="418"/>
      <c r="I110" s="418"/>
      <c r="J110" s="418">
        <v>29</v>
      </c>
      <c r="K110" s="418">
        <v>18</v>
      </c>
      <c r="L110" s="418"/>
      <c r="M110" s="418"/>
      <c r="N110" s="418"/>
      <c r="O110" s="418"/>
      <c r="P110" s="418"/>
      <c r="Q110" s="418"/>
      <c r="R110" s="418"/>
      <c r="S110" s="419"/>
    </row>
    <row r="111" spans="1:19" ht="15" customHeight="1">
      <c r="A111" s="838" t="s">
        <v>527</v>
      </c>
      <c r="B111" s="502"/>
      <c r="C111" s="418"/>
      <c r="D111" s="418"/>
      <c r="E111" s="418"/>
      <c r="F111" s="418"/>
      <c r="G111" s="418"/>
      <c r="H111" s="418"/>
      <c r="I111" s="418"/>
      <c r="J111" s="418">
        <v>22</v>
      </c>
      <c r="K111" s="418">
        <v>12</v>
      </c>
      <c r="L111" s="418">
        <v>10</v>
      </c>
      <c r="M111" s="418">
        <v>6</v>
      </c>
      <c r="N111" s="418"/>
      <c r="O111" s="418"/>
      <c r="P111" s="418"/>
      <c r="Q111" s="418"/>
      <c r="R111" s="418"/>
      <c r="S111" s="419"/>
    </row>
    <row r="112" spans="1:19" ht="15" customHeight="1">
      <c r="A112" s="838" t="s">
        <v>323</v>
      </c>
      <c r="B112" s="502"/>
      <c r="C112" s="418"/>
      <c r="D112" s="418"/>
      <c r="E112" s="418"/>
      <c r="F112" s="418"/>
      <c r="G112" s="418"/>
      <c r="H112" s="418"/>
      <c r="I112" s="418"/>
      <c r="J112" s="418">
        <v>7</v>
      </c>
      <c r="K112" s="418">
        <v>4</v>
      </c>
      <c r="L112" s="418"/>
      <c r="M112" s="418"/>
      <c r="N112" s="418"/>
      <c r="O112" s="418"/>
      <c r="P112" s="418"/>
      <c r="Q112" s="418"/>
      <c r="R112" s="418"/>
      <c r="S112" s="419"/>
    </row>
    <row r="113" spans="1:19" ht="15" customHeight="1">
      <c r="A113" s="838" t="s">
        <v>424</v>
      </c>
      <c r="B113" s="502"/>
      <c r="C113" s="418"/>
      <c r="D113" s="418"/>
      <c r="E113" s="418"/>
      <c r="F113" s="418"/>
      <c r="G113" s="418"/>
      <c r="H113" s="418">
        <v>3</v>
      </c>
      <c r="I113" s="418"/>
      <c r="J113" s="418">
        <v>35</v>
      </c>
      <c r="K113" s="418">
        <v>15</v>
      </c>
      <c r="L113" s="418"/>
      <c r="M113" s="418"/>
      <c r="N113" s="418"/>
      <c r="O113" s="418"/>
      <c r="P113" s="418">
        <v>10</v>
      </c>
      <c r="Q113" s="418">
        <v>3</v>
      </c>
      <c r="R113" s="418">
        <v>3</v>
      </c>
      <c r="S113" s="419"/>
    </row>
    <row r="114" spans="1:19" s="38" customFormat="1" ht="15" customHeight="1">
      <c r="A114" s="838" t="s">
        <v>431</v>
      </c>
      <c r="B114" s="502"/>
      <c r="C114" s="418"/>
      <c r="D114" s="418"/>
      <c r="E114" s="418"/>
      <c r="F114" s="418"/>
      <c r="G114" s="418"/>
      <c r="H114" s="418">
        <v>2</v>
      </c>
      <c r="I114" s="418"/>
      <c r="J114" s="418">
        <v>32</v>
      </c>
      <c r="K114" s="418">
        <v>15</v>
      </c>
      <c r="L114" s="418"/>
      <c r="M114" s="418"/>
      <c r="N114" s="418"/>
      <c r="O114" s="418"/>
      <c r="P114" s="418"/>
      <c r="Q114" s="418"/>
      <c r="R114" s="418"/>
      <c r="S114" s="419"/>
    </row>
    <row r="115" spans="1:19" ht="15" customHeight="1">
      <c r="A115" s="838" t="s">
        <v>736</v>
      </c>
      <c r="B115" s="502"/>
      <c r="C115" s="418"/>
      <c r="D115" s="418"/>
      <c r="E115" s="418"/>
      <c r="F115" s="418"/>
      <c r="G115" s="418"/>
      <c r="H115" s="418">
        <v>2</v>
      </c>
      <c r="I115" s="418">
        <v>1</v>
      </c>
      <c r="J115" s="418">
        <v>30</v>
      </c>
      <c r="K115" s="418">
        <v>17</v>
      </c>
      <c r="L115" s="418"/>
      <c r="M115" s="418"/>
      <c r="N115" s="418"/>
      <c r="O115" s="418"/>
      <c r="P115" s="418"/>
      <c r="Q115" s="418"/>
      <c r="R115" s="418"/>
      <c r="S115" s="419"/>
    </row>
    <row r="116" spans="1:19" ht="15" customHeight="1" thickBot="1">
      <c r="A116" s="838" t="s">
        <v>292</v>
      </c>
      <c r="B116" s="507"/>
      <c r="C116" s="420"/>
      <c r="D116" s="420"/>
      <c r="E116" s="420"/>
      <c r="F116" s="420"/>
      <c r="G116" s="420"/>
      <c r="H116" s="420">
        <v>2</v>
      </c>
      <c r="I116" s="420"/>
      <c r="J116" s="420">
        <v>2</v>
      </c>
      <c r="K116" s="420">
        <v>2</v>
      </c>
      <c r="L116" s="420">
        <v>14</v>
      </c>
      <c r="M116" s="420">
        <v>6</v>
      </c>
      <c r="N116" s="420"/>
      <c r="O116" s="420"/>
      <c r="P116" s="420"/>
      <c r="Q116" s="420"/>
      <c r="R116" s="420"/>
      <c r="S116" s="421"/>
    </row>
    <row r="117" spans="1:19" ht="15" customHeight="1" thickBot="1">
      <c r="A117" s="836" t="s">
        <v>192</v>
      </c>
      <c r="B117" s="1231"/>
      <c r="C117" s="1231"/>
      <c r="D117" s="1231"/>
      <c r="E117" s="1231"/>
      <c r="F117" s="1231"/>
      <c r="G117" s="1231"/>
      <c r="H117" s="1231">
        <f>SUM(H102:H116)</f>
        <v>18</v>
      </c>
      <c r="I117" s="1231">
        <f aca="true" t="shared" si="5" ref="I117:R117">SUM(I102:I116)</f>
        <v>7</v>
      </c>
      <c r="J117" s="1231">
        <f t="shared" si="5"/>
        <v>259</v>
      </c>
      <c r="K117" s="1231">
        <f t="shared" si="5"/>
        <v>136</v>
      </c>
      <c r="L117" s="1231">
        <f t="shared" si="5"/>
        <v>50</v>
      </c>
      <c r="M117" s="1231">
        <f t="shared" si="5"/>
        <v>42</v>
      </c>
      <c r="N117" s="1231"/>
      <c r="O117" s="1231"/>
      <c r="P117" s="1231">
        <f t="shared" si="5"/>
        <v>24</v>
      </c>
      <c r="Q117" s="1231">
        <f t="shared" si="5"/>
        <v>3</v>
      </c>
      <c r="R117" s="1231">
        <f t="shared" si="5"/>
        <v>5</v>
      </c>
      <c r="S117" s="1231"/>
    </row>
    <row r="118" spans="1:19" ht="15" customHeight="1" thickBot="1">
      <c r="A118" s="509" t="s">
        <v>307</v>
      </c>
      <c r="B118" s="1233"/>
      <c r="C118" s="856"/>
      <c r="D118" s="856"/>
      <c r="E118" s="856"/>
      <c r="F118" s="856"/>
      <c r="G118" s="856"/>
      <c r="H118" s="856"/>
      <c r="I118" s="856"/>
      <c r="J118" s="856"/>
      <c r="K118" s="856"/>
      <c r="L118" s="856"/>
      <c r="M118" s="856"/>
      <c r="N118" s="856"/>
      <c r="O118" s="856"/>
      <c r="P118" s="856"/>
      <c r="Q118" s="856"/>
      <c r="R118" s="856"/>
      <c r="S118" s="1234"/>
    </row>
    <row r="119" spans="1:19" ht="16.5" customHeight="1">
      <c r="A119" s="837" t="s">
        <v>59</v>
      </c>
      <c r="B119" s="499"/>
      <c r="C119" s="416"/>
      <c r="D119" s="416"/>
      <c r="E119" s="416"/>
      <c r="F119" s="416"/>
      <c r="G119" s="416"/>
      <c r="H119" s="416"/>
      <c r="I119" s="416"/>
      <c r="J119" s="416">
        <v>6</v>
      </c>
      <c r="K119" s="416"/>
      <c r="L119" s="416">
        <v>1</v>
      </c>
      <c r="M119" s="416">
        <v>3</v>
      </c>
      <c r="N119" s="416"/>
      <c r="O119" s="416"/>
      <c r="P119" s="416"/>
      <c r="Q119" s="416"/>
      <c r="R119" s="416"/>
      <c r="S119" s="417"/>
    </row>
    <row r="120" spans="1:19" ht="15" customHeight="1">
      <c r="A120" s="838" t="s">
        <v>58</v>
      </c>
      <c r="B120" s="502"/>
      <c r="C120" s="418"/>
      <c r="D120" s="418"/>
      <c r="E120" s="418"/>
      <c r="F120" s="418"/>
      <c r="G120" s="418"/>
      <c r="H120" s="418"/>
      <c r="I120" s="418"/>
      <c r="J120" s="418">
        <v>1</v>
      </c>
      <c r="K120" s="418"/>
      <c r="L120" s="418">
        <v>1</v>
      </c>
      <c r="M120" s="418">
        <v>7</v>
      </c>
      <c r="N120" s="418"/>
      <c r="O120" s="418"/>
      <c r="P120" s="418"/>
      <c r="Q120" s="418"/>
      <c r="R120" s="418"/>
      <c r="S120" s="419"/>
    </row>
    <row r="121" spans="1:19" ht="16.5" customHeight="1" thickBot="1">
      <c r="A121" s="858" t="s">
        <v>61</v>
      </c>
      <c r="B121" s="507"/>
      <c r="C121" s="420"/>
      <c r="D121" s="420"/>
      <c r="E121" s="420"/>
      <c r="F121" s="420"/>
      <c r="G121" s="420"/>
      <c r="H121" s="420"/>
      <c r="I121" s="420"/>
      <c r="J121" s="420"/>
      <c r="K121" s="420">
        <v>1</v>
      </c>
      <c r="L121" s="420"/>
      <c r="M121" s="420"/>
      <c r="N121" s="420"/>
      <c r="O121" s="420"/>
      <c r="P121" s="420"/>
      <c r="Q121" s="420"/>
      <c r="R121" s="420"/>
      <c r="S121" s="421"/>
    </row>
    <row r="122" spans="1:19" ht="15" customHeight="1" thickBot="1">
      <c r="A122" s="836" t="s">
        <v>192</v>
      </c>
      <c r="B122" s="1230"/>
      <c r="C122" s="1230"/>
      <c r="D122" s="1230"/>
      <c r="E122" s="1230"/>
      <c r="F122" s="1230"/>
      <c r="G122" s="1230"/>
      <c r="H122" s="1230"/>
      <c r="I122" s="1230"/>
      <c r="J122" s="1230">
        <f>SUM(J119:J121)</f>
        <v>7</v>
      </c>
      <c r="K122" s="1230">
        <f>SUM(K119:K121)</f>
        <v>1</v>
      </c>
      <c r="L122" s="1230">
        <f>SUM(L119:L121)</f>
        <v>2</v>
      </c>
      <c r="M122" s="1230">
        <f>SUM(M119:M121)</f>
        <v>10</v>
      </c>
      <c r="N122" s="1230"/>
      <c r="O122" s="1230"/>
      <c r="P122" s="1230"/>
      <c r="Q122" s="1230"/>
      <c r="R122" s="1230"/>
      <c r="S122" s="1231"/>
    </row>
    <row r="123" spans="1:19" ht="15" customHeight="1" thickBot="1">
      <c r="A123" s="850" t="s">
        <v>306</v>
      </c>
      <c r="B123" s="519"/>
      <c r="C123" s="1291"/>
      <c r="D123" s="1291"/>
      <c r="E123" s="1291"/>
      <c r="F123" s="1291"/>
      <c r="G123" s="1291"/>
      <c r="H123" s="1291"/>
      <c r="I123" s="1291"/>
      <c r="J123" s="1291"/>
      <c r="K123" s="1291"/>
      <c r="L123" s="1291"/>
      <c r="M123" s="1291"/>
      <c r="N123" s="1291"/>
      <c r="O123" s="1291"/>
      <c r="P123" s="1291"/>
      <c r="Q123" s="1291"/>
      <c r="R123" s="1291"/>
      <c r="S123" s="1292"/>
    </row>
    <row r="124" spans="1:19" ht="15" customHeight="1">
      <c r="A124" s="837" t="s">
        <v>298</v>
      </c>
      <c r="B124" s="499"/>
      <c r="C124" s="416"/>
      <c r="D124" s="416"/>
      <c r="E124" s="416"/>
      <c r="F124" s="416"/>
      <c r="G124" s="416"/>
      <c r="H124" s="416">
        <v>2</v>
      </c>
      <c r="I124" s="416">
        <v>8</v>
      </c>
      <c r="J124" s="416">
        <v>48</v>
      </c>
      <c r="K124" s="416">
        <v>103</v>
      </c>
      <c r="L124" s="416">
        <v>34</v>
      </c>
      <c r="M124" s="416">
        <v>68</v>
      </c>
      <c r="N124" s="416"/>
      <c r="O124" s="416"/>
      <c r="P124" s="416"/>
      <c r="Q124" s="416"/>
      <c r="R124" s="416"/>
      <c r="S124" s="417"/>
    </row>
    <row r="125" spans="1:19" ht="16.5" customHeight="1">
      <c r="A125" s="505" t="s">
        <v>62</v>
      </c>
      <c r="B125" s="502"/>
      <c r="C125" s="418"/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>
        <v>2</v>
      </c>
      <c r="Q125" s="418">
        <v>16</v>
      </c>
      <c r="R125" s="418"/>
      <c r="S125" s="419">
        <v>1</v>
      </c>
    </row>
    <row r="126" spans="1:19" ht="15" customHeight="1">
      <c r="A126" s="505" t="s">
        <v>63</v>
      </c>
      <c r="B126" s="502"/>
      <c r="C126" s="418"/>
      <c r="D126" s="418"/>
      <c r="E126" s="418"/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>
        <v>12</v>
      </c>
      <c r="Q126" s="418">
        <v>52</v>
      </c>
      <c r="R126" s="418"/>
      <c r="S126" s="419">
        <v>7</v>
      </c>
    </row>
    <row r="127" spans="1:19" ht="15" customHeight="1">
      <c r="A127" s="838" t="s">
        <v>299</v>
      </c>
      <c r="B127" s="502"/>
      <c r="C127" s="418"/>
      <c r="D127" s="418"/>
      <c r="E127" s="418"/>
      <c r="F127" s="418"/>
      <c r="G127" s="418"/>
      <c r="H127" s="418">
        <v>5</v>
      </c>
      <c r="I127" s="418">
        <v>3</v>
      </c>
      <c r="J127" s="418">
        <v>32</v>
      </c>
      <c r="K127" s="418">
        <v>24</v>
      </c>
      <c r="L127" s="418">
        <v>23</v>
      </c>
      <c r="M127" s="418">
        <v>21</v>
      </c>
      <c r="N127" s="418"/>
      <c r="O127" s="418"/>
      <c r="P127" s="418"/>
      <c r="Q127" s="418"/>
      <c r="R127" s="418"/>
      <c r="S127" s="419"/>
    </row>
    <row r="128" spans="1:19" ht="15" customHeight="1">
      <c r="A128" s="838" t="s">
        <v>752</v>
      </c>
      <c r="B128" s="502"/>
      <c r="C128" s="418"/>
      <c r="D128" s="418"/>
      <c r="E128" s="418"/>
      <c r="F128" s="418"/>
      <c r="G128" s="418"/>
      <c r="H128" s="418">
        <v>3</v>
      </c>
      <c r="I128" s="418"/>
      <c r="J128" s="418">
        <v>10</v>
      </c>
      <c r="K128" s="418">
        <v>7</v>
      </c>
      <c r="L128" s="418"/>
      <c r="M128" s="418"/>
      <c r="N128" s="418"/>
      <c r="O128" s="418"/>
      <c r="P128" s="418"/>
      <c r="Q128" s="418"/>
      <c r="R128" s="418"/>
      <c r="S128" s="419"/>
    </row>
    <row r="129" spans="1:19" ht="15" customHeight="1">
      <c r="A129" s="838" t="s">
        <v>591</v>
      </c>
      <c r="B129" s="502"/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9"/>
    </row>
    <row r="130" spans="1:19" ht="15" customHeight="1">
      <c r="A130" s="505" t="s">
        <v>64</v>
      </c>
      <c r="B130" s="502"/>
      <c r="C130" s="418"/>
      <c r="D130" s="418"/>
      <c r="E130" s="418"/>
      <c r="F130" s="418"/>
      <c r="G130" s="418"/>
      <c r="H130" s="418"/>
      <c r="I130" s="418"/>
      <c r="J130" s="418">
        <v>9</v>
      </c>
      <c r="K130" s="418">
        <v>34</v>
      </c>
      <c r="L130" s="418"/>
      <c r="M130" s="418"/>
      <c r="N130" s="418"/>
      <c r="O130" s="418"/>
      <c r="P130" s="418"/>
      <c r="Q130" s="418"/>
      <c r="R130" s="418"/>
      <c r="S130" s="419"/>
    </row>
    <row r="131" spans="1:19" ht="15" customHeight="1">
      <c r="A131" s="838" t="s">
        <v>659</v>
      </c>
      <c r="B131" s="502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9"/>
    </row>
    <row r="132" spans="1:19" ht="15" customHeight="1">
      <c r="A132" s="505" t="s">
        <v>961</v>
      </c>
      <c r="B132" s="502"/>
      <c r="C132" s="418"/>
      <c r="D132" s="418"/>
      <c r="E132" s="418"/>
      <c r="F132" s="418"/>
      <c r="G132" s="418"/>
      <c r="H132" s="418">
        <v>2</v>
      </c>
      <c r="I132" s="418">
        <v>2</v>
      </c>
      <c r="J132" s="418">
        <v>10</v>
      </c>
      <c r="K132" s="418">
        <v>15</v>
      </c>
      <c r="L132" s="418">
        <v>18</v>
      </c>
      <c r="M132" s="418">
        <v>36</v>
      </c>
      <c r="N132" s="418"/>
      <c r="O132" s="418"/>
      <c r="P132" s="418"/>
      <c r="Q132" s="418"/>
      <c r="R132" s="418"/>
      <c r="S132" s="419"/>
    </row>
    <row r="133" spans="1:19" ht="18" customHeight="1" thickBot="1">
      <c r="A133" s="506" t="s">
        <v>65</v>
      </c>
      <c r="B133" s="507"/>
      <c r="C133" s="420"/>
      <c r="D133" s="420"/>
      <c r="E133" s="420"/>
      <c r="F133" s="420"/>
      <c r="G133" s="420"/>
      <c r="H133" s="420"/>
      <c r="I133" s="420"/>
      <c r="J133" s="420"/>
      <c r="K133" s="420"/>
      <c r="L133" s="420"/>
      <c r="M133" s="420"/>
      <c r="N133" s="420"/>
      <c r="O133" s="420"/>
      <c r="P133" s="420">
        <v>2</v>
      </c>
      <c r="Q133" s="420">
        <v>2</v>
      </c>
      <c r="R133" s="420"/>
      <c r="S133" s="421"/>
    </row>
    <row r="134" spans="1:19" ht="15" customHeight="1" thickBot="1">
      <c r="A134" s="836" t="s">
        <v>192</v>
      </c>
      <c r="B134" s="1279"/>
      <c r="C134" s="1279"/>
      <c r="D134" s="1279"/>
      <c r="E134" s="1279"/>
      <c r="F134" s="1279"/>
      <c r="G134" s="1279"/>
      <c r="H134" s="1279">
        <f>SUM(H124:H133)</f>
        <v>12</v>
      </c>
      <c r="I134" s="1279">
        <f aca="true" t="shared" si="6" ref="I134:S134">SUM(I124:I133)</f>
        <v>13</v>
      </c>
      <c r="J134" s="1279">
        <f t="shared" si="6"/>
        <v>109</v>
      </c>
      <c r="K134" s="1279">
        <f t="shared" si="6"/>
        <v>183</v>
      </c>
      <c r="L134" s="1279">
        <f t="shared" si="6"/>
        <v>75</v>
      </c>
      <c r="M134" s="1279">
        <f t="shared" si="6"/>
        <v>125</v>
      </c>
      <c r="N134" s="1279"/>
      <c r="O134" s="1279"/>
      <c r="P134" s="1279">
        <f t="shared" si="6"/>
        <v>16</v>
      </c>
      <c r="Q134" s="1279">
        <f t="shared" si="6"/>
        <v>70</v>
      </c>
      <c r="R134" s="1279"/>
      <c r="S134" s="1231">
        <f t="shared" si="6"/>
        <v>8</v>
      </c>
    </row>
    <row r="135" spans="1:19" ht="15" customHeight="1" thickBot="1">
      <c r="A135" s="836" t="s">
        <v>415</v>
      </c>
      <c r="B135" s="1233"/>
      <c r="C135" s="856"/>
      <c r="D135" s="856"/>
      <c r="E135" s="856"/>
      <c r="F135" s="856"/>
      <c r="G135" s="856"/>
      <c r="H135" s="856">
        <v>7</v>
      </c>
      <c r="I135" s="856">
        <v>6</v>
      </c>
      <c r="J135" s="856"/>
      <c r="K135" s="856"/>
      <c r="L135" s="856"/>
      <c r="M135" s="856"/>
      <c r="N135" s="856"/>
      <c r="O135" s="856"/>
      <c r="P135" s="856"/>
      <c r="Q135" s="856"/>
      <c r="R135" s="856"/>
      <c r="S135" s="1293"/>
    </row>
    <row r="136" spans="1:19" ht="15" customHeight="1">
      <c r="A136" s="837" t="s">
        <v>412</v>
      </c>
      <c r="B136" s="499"/>
      <c r="C136" s="462"/>
      <c r="D136" s="416"/>
      <c r="E136" s="416"/>
      <c r="F136" s="416"/>
      <c r="G136" s="416"/>
      <c r="H136" s="416"/>
      <c r="I136" s="416"/>
      <c r="J136" s="416">
        <v>6</v>
      </c>
      <c r="K136" s="416">
        <v>6</v>
      </c>
      <c r="L136" s="416">
        <v>7</v>
      </c>
      <c r="M136" s="416">
        <v>3</v>
      </c>
      <c r="N136" s="416">
        <v>1</v>
      </c>
      <c r="O136" s="416"/>
      <c r="P136" s="416"/>
      <c r="Q136" s="795"/>
      <c r="R136" s="416"/>
      <c r="S136" s="1191"/>
    </row>
    <row r="137" spans="1:19" ht="15" customHeight="1">
      <c r="A137" s="838" t="s">
        <v>413</v>
      </c>
      <c r="B137" s="502"/>
      <c r="C137" s="458"/>
      <c r="D137" s="418"/>
      <c r="E137" s="418"/>
      <c r="F137" s="418"/>
      <c r="G137" s="418"/>
      <c r="H137" s="418"/>
      <c r="I137" s="418"/>
      <c r="J137" s="418">
        <v>38</v>
      </c>
      <c r="K137" s="418">
        <v>19</v>
      </c>
      <c r="L137" s="418">
        <v>9</v>
      </c>
      <c r="M137" s="418">
        <v>12</v>
      </c>
      <c r="N137" s="418"/>
      <c r="O137" s="418"/>
      <c r="P137" s="418"/>
      <c r="Q137" s="576"/>
      <c r="R137" s="418"/>
      <c r="S137" s="760"/>
    </row>
    <row r="138" spans="1:19" ht="15" customHeight="1">
      <c r="A138" s="505" t="s">
        <v>66</v>
      </c>
      <c r="B138" s="502"/>
      <c r="C138" s="458"/>
      <c r="D138" s="418"/>
      <c r="E138" s="418"/>
      <c r="F138" s="418"/>
      <c r="G138" s="418"/>
      <c r="H138" s="418"/>
      <c r="I138" s="418"/>
      <c r="J138" s="418">
        <v>12</v>
      </c>
      <c r="K138" s="418">
        <v>6</v>
      </c>
      <c r="L138" s="418"/>
      <c r="M138" s="418"/>
      <c r="N138" s="418"/>
      <c r="O138" s="418"/>
      <c r="P138" s="418"/>
      <c r="Q138" s="576"/>
      <c r="R138" s="418"/>
      <c r="S138" s="760"/>
    </row>
    <row r="139" spans="1:19" ht="15" customHeight="1" thickBot="1">
      <c r="A139" s="858" t="s">
        <v>411</v>
      </c>
      <c r="B139" s="507"/>
      <c r="C139" s="848"/>
      <c r="D139" s="420"/>
      <c r="E139" s="420"/>
      <c r="F139" s="420"/>
      <c r="G139" s="420"/>
      <c r="H139" s="420"/>
      <c r="I139" s="420"/>
      <c r="J139" s="420">
        <v>13</v>
      </c>
      <c r="K139" s="420">
        <v>18</v>
      </c>
      <c r="L139" s="420">
        <v>11</v>
      </c>
      <c r="M139" s="420">
        <v>32</v>
      </c>
      <c r="N139" s="420">
        <v>1</v>
      </c>
      <c r="O139" s="420">
        <v>1</v>
      </c>
      <c r="P139" s="420"/>
      <c r="Q139" s="796"/>
      <c r="R139" s="420"/>
      <c r="S139" s="1196"/>
    </row>
    <row r="140" spans="1:19" ht="15" customHeight="1" thickBot="1">
      <c r="A140" s="836" t="s">
        <v>192</v>
      </c>
      <c r="B140" s="1206"/>
      <c r="C140" s="1206"/>
      <c r="D140" s="1206"/>
      <c r="E140" s="1206"/>
      <c r="F140" s="1206"/>
      <c r="G140" s="1206"/>
      <c r="H140" s="1206">
        <f>SUM(H135:H139)</f>
        <v>7</v>
      </c>
      <c r="I140" s="1206">
        <f aca="true" t="shared" si="7" ref="I140:O140">SUM(I135:I139)</f>
        <v>6</v>
      </c>
      <c r="J140" s="1206">
        <f t="shared" si="7"/>
        <v>69</v>
      </c>
      <c r="K140" s="1206">
        <f t="shared" si="7"/>
        <v>49</v>
      </c>
      <c r="L140" s="1206">
        <f t="shared" si="7"/>
        <v>27</v>
      </c>
      <c r="M140" s="1206">
        <f t="shared" si="7"/>
        <v>47</v>
      </c>
      <c r="N140" s="1206">
        <f t="shared" si="7"/>
        <v>2</v>
      </c>
      <c r="O140" s="1206">
        <f t="shared" si="7"/>
        <v>1</v>
      </c>
      <c r="P140" s="1206"/>
      <c r="Q140" s="1206"/>
      <c r="R140" s="1206"/>
      <c r="S140" s="1231"/>
    </row>
    <row r="141" spans="1:19" ht="15" customHeight="1" thickBot="1">
      <c r="A141" s="850" t="s">
        <v>434</v>
      </c>
      <c r="B141" s="511">
        <f>B13+B28+B37+B60+B79</f>
        <v>1547</v>
      </c>
      <c r="C141" s="729">
        <f>C13+C28+C37+C60+C79</f>
        <v>1804</v>
      </c>
      <c r="D141" s="729">
        <f>D13+D28+D37+D60+D79</f>
        <v>5777</v>
      </c>
      <c r="E141" s="729">
        <f>E13+E28+E37+E60+E79</f>
        <v>7578</v>
      </c>
      <c r="F141" s="729">
        <f>F83</f>
        <v>7</v>
      </c>
      <c r="G141" s="729">
        <f>G83</f>
        <v>118</v>
      </c>
      <c r="H141" s="729">
        <f>H13+H28+H37+H60+H79+H97+H117+H134+H140</f>
        <v>250</v>
      </c>
      <c r="I141" s="729">
        <f>I13+I28+I37+I60+I79+I97+I117+I134+I140</f>
        <v>247</v>
      </c>
      <c r="J141" s="729">
        <f>J13+J28+J37+J60+J79+J97+J117+J122+J134+J140</f>
        <v>1934</v>
      </c>
      <c r="K141" s="729">
        <f>K13+K28+K37+K60+K79+K97+K117+K122+K134+K140</f>
        <v>2332</v>
      </c>
      <c r="L141" s="729">
        <f>L13+L28+L37+L60+L79+L97+L117+L122+L134+L140</f>
        <v>1225</v>
      </c>
      <c r="M141" s="729">
        <f>M13+M28+M37+M60+M79+M97+M117+M122+M134+M140</f>
        <v>1514</v>
      </c>
      <c r="N141" s="729">
        <f>N13+N28+N37+N60+N79+N97+N140</f>
        <v>133</v>
      </c>
      <c r="O141" s="729">
        <f>O28+O37+O60+O79+O97+O140</f>
        <v>109</v>
      </c>
      <c r="P141" s="729">
        <f>P28+P37+P60+P79+P117+P134</f>
        <v>208</v>
      </c>
      <c r="Q141" s="511">
        <f>Q28+Q37+Q60+Q79+Q117+Q134</f>
        <v>329</v>
      </c>
      <c r="R141" s="511">
        <f>R28+R37+R60+R79+R117</f>
        <v>25</v>
      </c>
      <c r="S141" s="1231">
        <f>S60+S79+S134</f>
        <v>24</v>
      </c>
    </row>
    <row r="142" spans="1:19" ht="12.75" customHeight="1">
      <c r="A142" s="1266" t="s">
        <v>84</v>
      </c>
      <c r="B142" s="1266"/>
      <c r="C142" s="1266"/>
      <c r="D142" s="1266"/>
      <c r="E142" s="1266"/>
      <c r="F142" s="1266"/>
      <c r="G142" s="1266"/>
      <c r="H142" s="1266"/>
      <c r="I142" s="1266"/>
      <c r="J142" s="1266"/>
      <c r="K142" s="1266"/>
      <c r="L142" s="1266"/>
      <c r="M142" s="1266"/>
      <c r="N142" s="1266"/>
      <c r="O142" s="1266"/>
      <c r="P142" s="1266"/>
      <c r="Q142" s="1266"/>
      <c r="R142" s="1266"/>
      <c r="S142" s="1266"/>
    </row>
    <row r="144" spans="1:18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="38" customFormat="1" ht="12.75" customHeight="1"/>
    <row r="160" s="38" customFormat="1" ht="12.75" customHeight="1"/>
    <row r="161" spans="1:18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9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23"/>
    </row>
    <row r="164" spans="1:19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23"/>
    </row>
    <row r="165" spans="1:19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23"/>
    </row>
    <row r="166" spans="1:19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23"/>
    </row>
    <row r="167" spans="1:19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23"/>
    </row>
    <row r="168" spans="1:19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23"/>
    </row>
    <row r="169" spans="1:18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="38" customFormat="1" ht="12.75" customHeight="1"/>
    <row r="185" s="88" customFormat="1" ht="12.75" customHeight="1"/>
    <row r="186" spans="1:11" ht="25.5" customHeight="1">
      <c r="A186" s="1944"/>
      <c r="B186" s="1945"/>
      <c r="C186" s="1945"/>
      <c r="D186" s="1945"/>
      <c r="E186" s="1945"/>
      <c r="F186" s="1945"/>
      <c r="G186" s="1945"/>
      <c r="H186" s="1945"/>
      <c r="I186" s="1945"/>
      <c r="J186" s="1945"/>
      <c r="K186" s="377"/>
    </row>
    <row r="187" ht="12.75" customHeight="1">
      <c r="A187" s="153"/>
    </row>
    <row r="188" ht="12.75" customHeight="1">
      <c r="A188" s="153"/>
    </row>
    <row r="189" spans="1:18" ht="12.75" customHeight="1">
      <c r="A189" s="153"/>
      <c r="J189" s="155"/>
      <c r="K189" s="155"/>
      <c r="L189" s="155"/>
      <c r="M189" s="155"/>
      <c r="N189" s="155"/>
      <c r="O189" s="155"/>
      <c r="P189" s="155"/>
      <c r="Q189" s="155"/>
      <c r="R189" s="155"/>
    </row>
    <row r="190" ht="12.75" customHeight="1">
      <c r="A190" s="153"/>
    </row>
    <row r="191" ht="12.75" customHeight="1">
      <c r="A191" s="153"/>
    </row>
    <row r="192" ht="12.75" customHeight="1">
      <c r="A192" s="153"/>
    </row>
    <row r="193" ht="12.75" customHeight="1">
      <c r="A193" s="153"/>
    </row>
    <row r="194" ht="12.75" customHeight="1">
      <c r="A194" s="153"/>
    </row>
    <row r="195" ht="12.75" customHeight="1">
      <c r="A195" s="153"/>
    </row>
    <row r="196" ht="12.75" customHeight="1">
      <c r="A196" s="153"/>
    </row>
    <row r="197" ht="12.75" customHeight="1">
      <c r="A197" s="153"/>
    </row>
    <row r="198" ht="12.75" customHeight="1">
      <c r="A198" s="153"/>
    </row>
    <row r="199" ht="12.75" customHeight="1">
      <c r="A199" s="153"/>
    </row>
    <row r="200" ht="12.75" customHeight="1">
      <c r="A200" s="153"/>
    </row>
    <row r="201" ht="12.75" customHeight="1">
      <c r="A201" s="153"/>
    </row>
  </sheetData>
  <sheetProtection/>
  <mergeCells count="12">
    <mergeCell ref="A186:J186"/>
    <mergeCell ref="A1:A2"/>
    <mergeCell ref="B1:C1"/>
    <mergeCell ref="D1:E1"/>
    <mergeCell ref="F1:G1"/>
    <mergeCell ref="H1:I1"/>
    <mergeCell ref="J1:K1"/>
    <mergeCell ref="A100:F100"/>
    <mergeCell ref="L1:M1"/>
    <mergeCell ref="N1:O1"/>
    <mergeCell ref="R1:S1"/>
    <mergeCell ref="P1:Q1"/>
  </mergeCells>
  <printOptions horizontalCentered="1"/>
  <pageMargins left="0.393700787401575" right="0.393700787401575" top="0.590551181102362" bottom="0.590551181102362" header="0.196850393700787" footer="0.196850393700787"/>
  <pageSetup horizontalDpi="300" verticalDpi="300" orientation="landscape" paperSize="9" scale="61" r:id="rId1"/>
  <headerFooter alignWithMargins="0">
    <oddHeader>&amp;C&amp;"Times New Roman,Kalın"&amp;12CİNSİYETE GÖRE ÖĞRENCİ SAYILARI (2012-2013 EĞİTİM ÖĞRETİM YILI I. DÖNEMİ)</oddHeader>
  </headerFooter>
  <rowBreaks count="3" manualBreakCount="3">
    <brk id="48" max="18" man="1"/>
    <brk id="100" max="18" man="1"/>
    <brk id="185" max="255" man="1"/>
  </rowBreaks>
  <colBreaks count="1" manualBreakCount="1">
    <brk id="19" max="14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2:D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5.7109375" style="0" customWidth="1"/>
    <col min="2" max="2" width="20.00390625" style="0" customWidth="1"/>
    <col min="3" max="3" width="30.00390625" style="0" customWidth="1"/>
    <col min="4" max="4" width="30.421875" style="0" customWidth="1"/>
  </cols>
  <sheetData>
    <row r="1" ht="13.5" thickBot="1"/>
    <row r="2" spans="1:4" ht="45" customHeight="1" thickBot="1">
      <c r="A2" s="460"/>
      <c r="B2" s="461" t="s">
        <v>1029</v>
      </c>
      <c r="C2" s="461" t="s">
        <v>1065</v>
      </c>
      <c r="D2" s="461" t="s">
        <v>1043</v>
      </c>
    </row>
    <row r="3" spans="1:4" ht="19.5" customHeight="1">
      <c r="A3" s="1798" t="s">
        <v>831</v>
      </c>
      <c r="B3" s="808">
        <v>60</v>
      </c>
      <c r="C3" s="1307">
        <v>2</v>
      </c>
      <c r="D3" s="1307"/>
    </row>
    <row r="4" spans="1:4" ht="19.5" customHeight="1">
      <c r="A4" s="1799" t="s">
        <v>830</v>
      </c>
      <c r="B4" s="345">
        <v>356</v>
      </c>
      <c r="C4" s="346"/>
      <c r="D4" s="1308">
        <v>10</v>
      </c>
    </row>
    <row r="5" spans="1:4" ht="19.5" customHeight="1">
      <c r="A5" s="1799" t="s">
        <v>369</v>
      </c>
      <c r="B5" s="798">
        <v>676</v>
      </c>
      <c r="C5" s="931">
        <v>8</v>
      </c>
      <c r="D5" s="931">
        <v>30</v>
      </c>
    </row>
    <row r="6" spans="1:4" ht="19.5" customHeight="1">
      <c r="A6" s="1799" t="s">
        <v>829</v>
      </c>
      <c r="B6" s="798">
        <v>1141</v>
      </c>
      <c r="C6" s="931">
        <v>17</v>
      </c>
      <c r="D6" s="931">
        <v>33</v>
      </c>
    </row>
    <row r="7" spans="1:4" ht="19.5" customHeight="1" thickBot="1">
      <c r="A7" s="1800" t="s">
        <v>284</v>
      </c>
      <c r="B7" s="819">
        <v>420</v>
      </c>
      <c r="C7" s="1623">
        <v>6</v>
      </c>
      <c r="D7" s="1623">
        <v>17</v>
      </c>
    </row>
    <row r="8" spans="1:4" ht="19.5" customHeight="1" thickBot="1">
      <c r="A8" s="1801" t="s">
        <v>246</v>
      </c>
      <c r="B8" s="511">
        <f>SUM(B3:B7)</f>
        <v>2653</v>
      </c>
      <c r="C8" s="511">
        <f>SUM(C3:C7)</f>
        <v>33</v>
      </c>
      <c r="D8" s="511">
        <f>SUM(D3:D7)</f>
        <v>90</v>
      </c>
    </row>
    <row r="10" ht="15.75">
      <c r="A10" s="934" t="s">
        <v>1045</v>
      </c>
    </row>
    <row r="12" spans="1:4" ht="15.75">
      <c r="A12" s="934" t="s">
        <v>1046</v>
      </c>
      <c r="B12" s="250"/>
      <c r="C12" s="250"/>
      <c r="D12" s="250"/>
    </row>
    <row r="13" spans="1:4" ht="15.75">
      <c r="A13" s="250" t="s">
        <v>1048</v>
      </c>
      <c r="B13" s="250"/>
      <c r="C13" s="250"/>
      <c r="D13" s="250"/>
    </row>
    <row r="14" spans="1:4" ht="15.75">
      <c r="A14" s="250"/>
      <c r="B14" s="250"/>
      <c r="C14" s="250"/>
      <c r="D14" s="250"/>
    </row>
    <row r="15" spans="1:4" ht="15.75">
      <c r="A15" s="934" t="s">
        <v>1044</v>
      </c>
      <c r="B15" s="250"/>
      <c r="C15" s="250"/>
      <c r="D15" s="250"/>
    </row>
    <row r="16" spans="1:4" ht="15.75">
      <c r="A16" s="250" t="s">
        <v>1047</v>
      </c>
      <c r="B16" s="250"/>
      <c r="C16" s="250"/>
      <c r="D16" s="250"/>
    </row>
    <row r="17" spans="1:4" ht="15.75">
      <c r="A17" s="250"/>
      <c r="B17" s="250"/>
      <c r="C17" s="250"/>
      <c r="D17" s="250"/>
    </row>
    <row r="18" spans="1:4" ht="15.75">
      <c r="A18" s="934" t="s">
        <v>0</v>
      </c>
      <c r="B18" s="250"/>
      <c r="C18" s="250"/>
      <c r="D18" s="250"/>
    </row>
    <row r="19" spans="1:4" ht="15.75">
      <c r="A19" s="250" t="s">
        <v>1</v>
      </c>
      <c r="B19" s="250"/>
      <c r="C19" s="250"/>
      <c r="D19" s="250"/>
    </row>
  </sheetData>
  <sheetProtection/>
  <printOptions/>
  <pageMargins left="0.75" right="0.75" top="1" bottom="1" header="0.5" footer="0.5"/>
  <pageSetup horizontalDpi="600" verticalDpi="600" orientation="portrait" paperSize="9" scale="82" r:id="rId1"/>
  <headerFooter alignWithMargins="0">
    <oddHeader>&amp;C&amp;"Times New Roman,Kalın"&amp;12 6111 VE 6353 SAYILI KANUNLARLA ÖĞRENİMİNE DEVAM ETMEK İÇİN BAŞVURAN VE KAYIT YAPTIRAN ÖĞRENCİ SAYILARI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G70"/>
  <sheetViews>
    <sheetView zoomScalePageLayoutView="0" workbookViewId="0" topLeftCell="A37">
      <selection activeCell="E44" sqref="E44"/>
    </sheetView>
  </sheetViews>
  <sheetFormatPr defaultColWidth="9.140625" defaultRowHeight="12.75"/>
  <cols>
    <col min="1" max="1" width="44.140625" style="0" customWidth="1"/>
    <col min="2" max="2" width="15.00390625" style="0" customWidth="1"/>
    <col min="3" max="5" width="13.7109375" style="0" customWidth="1"/>
    <col min="6" max="6" width="17.7109375" style="0" customWidth="1"/>
    <col min="7" max="7" width="13.7109375" style="0" customWidth="1"/>
  </cols>
  <sheetData>
    <row r="1" spans="1:7" ht="24.75" customHeight="1" thickBot="1">
      <c r="A1" s="772"/>
      <c r="B1" s="741" t="s">
        <v>553</v>
      </c>
      <c r="C1" s="741" t="s">
        <v>554</v>
      </c>
      <c r="D1" s="741" t="s">
        <v>170</v>
      </c>
      <c r="E1" s="741" t="s">
        <v>171</v>
      </c>
      <c r="F1" s="742" t="s">
        <v>577</v>
      </c>
      <c r="G1" s="741" t="s">
        <v>246</v>
      </c>
    </row>
    <row r="2" spans="1:7" ht="15" customHeight="1" thickBot="1">
      <c r="A2" s="743" t="s">
        <v>371</v>
      </c>
      <c r="B2" s="773"/>
      <c r="C2" s="773"/>
      <c r="D2" s="773"/>
      <c r="E2" s="773"/>
      <c r="F2" s="773"/>
      <c r="G2" s="774"/>
    </row>
    <row r="3" spans="1:7" ht="15" customHeight="1">
      <c r="A3" s="769" t="s">
        <v>201</v>
      </c>
      <c r="B3" s="499">
        <v>13</v>
      </c>
      <c r="C3" s="416">
        <v>35</v>
      </c>
      <c r="D3" s="416">
        <v>100</v>
      </c>
      <c r="E3" s="416">
        <v>24</v>
      </c>
      <c r="F3" s="795">
        <v>9</v>
      </c>
      <c r="G3" s="1748">
        <f>SUM(B3:F3)</f>
        <v>181</v>
      </c>
    </row>
    <row r="4" spans="1:7" ht="15" customHeight="1">
      <c r="A4" s="770" t="s">
        <v>197</v>
      </c>
      <c r="B4" s="502">
        <v>35</v>
      </c>
      <c r="C4" s="418">
        <v>80</v>
      </c>
      <c r="D4" s="418">
        <v>166</v>
      </c>
      <c r="E4" s="418">
        <v>57</v>
      </c>
      <c r="F4" s="576">
        <v>14</v>
      </c>
      <c r="G4" s="459">
        <f aca="true" t="shared" si="0" ref="G4:G59">SUM(B4:F4)</f>
        <v>352</v>
      </c>
    </row>
    <row r="5" spans="1:7" ht="15" customHeight="1" thickBot="1">
      <c r="A5" s="771" t="s">
        <v>200</v>
      </c>
      <c r="B5" s="507">
        <v>27</v>
      </c>
      <c r="C5" s="420">
        <v>29</v>
      </c>
      <c r="D5" s="420">
        <v>105</v>
      </c>
      <c r="E5" s="420">
        <v>38</v>
      </c>
      <c r="F5" s="796">
        <v>7</v>
      </c>
      <c r="G5" s="1749">
        <f t="shared" si="0"/>
        <v>206</v>
      </c>
    </row>
    <row r="6" spans="1:7" ht="15" customHeight="1" thickBot="1">
      <c r="A6" s="745" t="s">
        <v>192</v>
      </c>
      <c r="B6" s="746">
        <f aca="true" t="shared" si="1" ref="B6:G6">SUM(B3:B5)</f>
        <v>75</v>
      </c>
      <c r="C6" s="746">
        <f t="shared" si="1"/>
        <v>144</v>
      </c>
      <c r="D6" s="746">
        <f t="shared" si="1"/>
        <v>371</v>
      </c>
      <c r="E6" s="746">
        <f t="shared" si="1"/>
        <v>119</v>
      </c>
      <c r="F6" s="746">
        <f t="shared" si="1"/>
        <v>30</v>
      </c>
      <c r="G6" s="746">
        <f t="shared" si="1"/>
        <v>739</v>
      </c>
    </row>
    <row r="7" spans="1:7" ht="15" customHeight="1" thickBot="1">
      <c r="A7" s="743" t="s">
        <v>616</v>
      </c>
      <c r="B7" s="733"/>
      <c r="C7" s="733"/>
      <c r="D7" s="733"/>
      <c r="E7" s="733"/>
      <c r="F7" s="733"/>
      <c r="G7" s="814"/>
    </row>
    <row r="8" spans="1:7" ht="15" customHeight="1">
      <c r="A8" s="747" t="s">
        <v>202</v>
      </c>
      <c r="B8" s="499">
        <v>31</v>
      </c>
      <c r="C8" s="416">
        <v>34</v>
      </c>
      <c r="D8" s="416">
        <v>51</v>
      </c>
      <c r="E8" s="416">
        <v>49</v>
      </c>
      <c r="F8" s="795">
        <v>38</v>
      </c>
      <c r="G8" s="1748">
        <f t="shared" si="0"/>
        <v>203</v>
      </c>
    </row>
    <row r="9" spans="1:7" ht="15" customHeight="1">
      <c r="A9" s="744" t="s">
        <v>207</v>
      </c>
      <c r="B9" s="502">
        <v>12</v>
      </c>
      <c r="C9" s="418">
        <v>26</v>
      </c>
      <c r="D9" s="418">
        <v>58</v>
      </c>
      <c r="E9" s="418">
        <v>22</v>
      </c>
      <c r="F9" s="576">
        <v>31</v>
      </c>
      <c r="G9" s="459">
        <f t="shared" si="0"/>
        <v>149</v>
      </c>
    </row>
    <row r="10" spans="1:7" ht="15" customHeight="1">
      <c r="A10" s="744" t="s">
        <v>209</v>
      </c>
      <c r="B10" s="502">
        <v>24</v>
      </c>
      <c r="C10" s="418">
        <v>38</v>
      </c>
      <c r="D10" s="418">
        <v>108</v>
      </c>
      <c r="E10" s="418">
        <v>107</v>
      </c>
      <c r="F10" s="576">
        <v>109</v>
      </c>
      <c r="G10" s="459">
        <f t="shared" si="0"/>
        <v>386</v>
      </c>
    </row>
    <row r="11" spans="1:7" ht="15" customHeight="1">
      <c r="A11" s="744" t="s">
        <v>212</v>
      </c>
      <c r="B11" s="502">
        <v>27</v>
      </c>
      <c r="C11" s="418">
        <v>31</v>
      </c>
      <c r="D11" s="418">
        <v>61</v>
      </c>
      <c r="E11" s="418">
        <v>44</v>
      </c>
      <c r="F11" s="576">
        <v>36</v>
      </c>
      <c r="G11" s="459">
        <f t="shared" si="0"/>
        <v>199</v>
      </c>
    </row>
    <row r="12" spans="1:7" ht="15" customHeight="1">
      <c r="A12" s="744" t="s">
        <v>203</v>
      </c>
      <c r="B12" s="502">
        <v>13</v>
      </c>
      <c r="C12" s="418">
        <v>41</v>
      </c>
      <c r="D12" s="418">
        <v>95</v>
      </c>
      <c r="E12" s="418">
        <v>92</v>
      </c>
      <c r="F12" s="576">
        <v>49</v>
      </c>
      <c r="G12" s="459">
        <f t="shared" si="0"/>
        <v>290</v>
      </c>
    </row>
    <row r="13" spans="1:7" ht="15" customHeight="1">
      <c r="A13" s="748" t="s">
        <v>206</v>
      </c>
      <c r="B13" s="502">
        <v>30</v>
      </c>
      <c r="C13" s="418">
        <v>39</v>
      </c>
      <c r="D13" s="418">
        <v>94</v>
      </c>
      <c r="E13" s="418">
        <v>100</v>
      </c>
      <c r="F13" s="576">
        <v>63</v>
      </c>
      <c r="G13" s="459">
        <f t="shared" si="0"/>
        <v>326</v>
      </c>
    </row>
    <row r="14" spans="1:7" ht="15" customHeight="1">
      <c r="A14" s="744" t="s">
        <v>204</v>
      </c>
      <c r="B14" s="502">
        <v>27</v>
      </c>
      <c r="C14" s="418">
        <v>23</v>
      </c>
      <c r="D14" s="418">
        <v>29</v>
      </c>
      <c r="E14" s="418">
        <v>26</v>
      </c>
      <c r="F14" s="576">
        <v>16</v>
      </c>
      <c r="G14" s="459">
        <f t="shared" si="0"/>
        <v>121</v>
      </c>
    </row>
    <row r="15" spans="1:7" ht="15" customHeight="1">
      <c r="A15" s="749" t="s">
        <v>210</v>
      </c>
      <c r="B15" s="502">
        <v>117</v>
      </c>
      <c r="C15" s="418">
        <v>46</v>
      </c>
      <c r="D15" s="418">
        <v>69</v>
      </c>
      <c r="E15" s="418">
        <v>13</v>
      </c>
      <c r="F15" s="576">
        <v>3</v>
      </c>
      <c r="G15" s="459">
        <f t="shared" si="0"/>
        <v>248</v>
      </c>
    </row>
    <row r="16" spans="1:7" ht="15" customHeight="1">
      <c r="A16" s="744" t="s">
        <v>211</v>
      </c>
      <c r="B16" s="502">
        <v>40</v>
      </c>
      <c r="C16" s="418">
        <v>54</v>
      </c>
      <c r="D16" s="418">
        <v>105</v>
      </c>
      <c r="E16" s="418">
        <v>47</v>
      </c>
      <c r="F16" s="576">
        <v>32</v>
      </c>
      <c r="G16" s="459">
        <f t="shared" si="0"/>
        <v>278</v>
      </c>
    </row>
    <row r="17" spans="1:7" ht="15" customHeight="1" thickBot="1">
      <c r="A17" s="750" t="s">
        <v>205</v>
      </c>
      <c r="B17" s="507">
        <v>14</v>
      </c>
      <c r="C17" s="420">
        <v>24</v>
      </c>
      <c r="D17" s="420">
        <v>63</v>
      </c>
      <c r="E17" s="420">
        <v>25</v>
      </c>
      <c r="F17" s="796">
        <v>10</v>
      </c>
      <c r="G17" s="1749">
        <f t="shared" si="0"/>
        <v>136</v>
      </c>
    </row>
    <row r="18" spans="1:7" ht="15" customHeight="1" thickBot="1">
      <c r="A18" s="745" t="s">
        <v>192</v>
      </c>
      <c r="B18" s="746">
        <f aca="true" t="shared" si="2" ref="B18:G18">SUM(B8:B17)</f>
        <v>335</v>
      </c>
      <c r="C18" s="746">
        <f t="shared" si="2"/>
        <v>356</v>
      </c>
      <c r="D18" s="746">
        <f t="shared" si="2"/>
        <v>733</v>
      </c>
      <c r="E18" s="746">
        <f t="shared" si="2"/>
        <v>525</v>
      </c>
      <c r="F18" s="746">
        <f t="shared" si="2"/>
        <v>387</v>
      </c>
      <c r="G18" s="746">
        <f t="shared" si="2"/>
        <v>2336</v>
      </c>
    </row>
    <row r="19" spans="1:7" ht="15" customHeight="1" thickBot="1">
      <c r="A19" s="745" t="s">
        <v>373</v>
      </c>
      <c r="B19" s="733"/>
      <c r="C19" s="733"/>
      <c r="D19" s="733"/>
      <c r="E19" s="733"/>
      <c r="F19" s="733"/>
      <c r="G19" s="814"/>
    </row>
    <row r="20" spans="1:7" ht="15" customHeight="1">
      <c r="A20" s="751" t="s">
        <v>214</v>
      </c>
      <c r="B20" s="499">
        <v>37</v>
      </c>
      <c r="C20" s="416">
        <v>59</v>
      </c>
      <c r="D20" s="416">
        <v>174</v>
      </c>
      <c r="E20" s="416">
        <v>130</v>
      </c>
      <c r="F20" s="795">
        <v>83</v>
      </c>
      <c r="G20" s="1748">
        <f t="shared" si="0"/>
        <v>483</v>
      </c>
    </row>
    <row r="21" spans="1:7" ht="15" customHeight="1">
      <c r="A21" s="752" t="s">
        <v>216</v>
      </c>
      <c r="B21" s="502">
        <v>60</v>
      </c>
      <c r="C21" s="418">
        <v>92</v>
      </c>
      <c r="D21" s="418">
        <v>201</v>
      </c>
      <c r="E21" s="418">
        <v>74</v>
      </c>
      <c r="F21" s="576">
        <v>44</v>
      </c>
      <c r="G21" s="459">
        <f t="shared" si="0"/>
        <v>471</v>
      </c>
    </row>
    <row r="22" spans="1:7" ht="15" customHeight="1">
      <c r="A22" s="752" t="s">
        <v>540</v>
      </c>
      <c r="B22" s="502">
        <v>5</v>
      </c>
      <c r="C22" s="418">
        <v>2</v>
      </c>
      <c r="D22" s="418">
        <v>26</v>
      </c>
      <c r="E22" s="418">
        <v>54</v>
      </c>
      <c r="F22" s="576">
        <v>18</v>
      </c>
      <c r="G22" s="459">
        <f t="shared" si="0"/>
        <v>105</v>
      </c>
    </row>
    <row r="23" spans="1:7" ht="15" customHeight="1">
      <c r="A23" s="752" t="s">
        <v>213</v>
      </c>
      <c r="B23" s="502">
        <v>53</v>
      </c>
      <c r="C23" s="418">
        <v>77</v>
      </c>
      <c r="D23" s="418">
        <v>164</v>
      </c>
      <c r="E23" s="418">
        <v>74</v>
      </c>
      <c r="F23" s="576">
        <v>41</v>
      </c>
      <c r="G23" s="459">
        <f t="shared" si="0"/>
        <v>409</v>
      </c>
    </row>
    <row r="24" spans="1:7" ht="15" customHeight="1">
      <c r="A24" s="752" t="s">
        <v>215</v>
      </c>
      <c r="B24" s="502">
        <v>80</v>
      </c>
      <c r="C24" s="418">
        <v>71</v>
      </c>
      <c r="D24" s="418">
        <v>107</v>
      </c>
      <c r="E24" s="418">
        <v>30</v>
      </c>
      <c r="F24" s="576">
        <v>22</v>
      </c>
      <c r="G24" s="459">
        <f t="shared" si="0"/>
        <v>310</v>
      </c>
    </row>
    <row r="25" spans="1:7" ht="15" customHeight="1" thickBot="1">
      <c r="A25" s="753" t="s">
        <v>149</v>
      </c>
      <c r="B25" s="507">
        <v>5</v>
      </c>
      <c r="C25" s="420">
        <v>20</v>
      </c>
      <c r="D25" s="420">
        <v>15</v>
      </c>
      <c r="E25" s="420">
        <v>33</v>
      </c>
      <c r="F25" s="796">
        <v>3</v>
      </c>
      <c r="G25" s="1749">
        <f t="shared" si="0"/>
        <v>76</v>
      </c>
    </row>
    <row r="26" spans="1:7" ht="15" customHeight="1" thickBot="1">
      <c r="A26" s="754" t="s">
        <v>192</v>
      </c>
      <c r="B26" s="746">
        <f aca="true" t="shared" si="3" ref="B26:G26">SUM(B20:B25)</f>
        <v>240</v>
      </c>
      <c r="C26" s="746">
        <f t="shared" si="3"/>
        <v>321</v>
      </c>
      <c r="D26" s="746">
        <f t="shared" si="3"/>
        <v>687</v>
      </c>
      <c r="E26" s="746">
        <f t="shared" si="3"/>
        <v>395</v>
      </c>
      <c r="F26" s="746">
        <f t="shared" si="3"/>
        <v>211</v>
      </c>
      <c r="G26" s="746">
        <f t="shared" si="3"/>
        <v>1854</v>
      </c>
    </row>
    <row r="27" spans="1:7" ht="15" customHeight="1" thickBot="1">
      <c r="A27" s="745" t="s">
        <v>374</v>
      </c>
      <c r="B27" s="733"/>
      <c r="C27" s="733"/>
      <c r="D27" s="733"/>
      <c r="E27" s="733"/>
      <c r="F27" s="733"/>
      <c r="G27" s="814"/>
    </row>
    <row r="28" spans="1:7" ht="16.5" customHeight="1">
      <c r="A28" s="755" t="s">
        <v>592</v>
      </c>
      <c r="B28" s="499"/>
      <c r="C28" s="416"/>
      <c r="D28" s="416"/>
      <c r="E28" s="416"/>
      <c r="F28" s="795"/>
      <c r="G28" s="1748"/>
    </row>
    <row r="29" spans="1:7" ht="16.5" customHeight="1">
      <c r="A29" s="1122" t="s">
        <v>22</v>
      </c>
      <c r="B29" s="502">
        <v>40</v>
      </c>
      <c r="C29" s="418">
        <v>56</v>
      </c>
      <c r="D29" s="418">
        <v>82</v>
      </c>
      <c r="E29" s="418">
        <v>36</v>
      </c>
      <c r="F29" s="576">
        <v>19</v>
      </c>
      <c r="G29" s="459">
        <f t="shared" si="0"/>
        <v>233</v>
      </c>
    </row>
    <row r="30" spans="1:7" ht="16.5" customHeight="1">
      <c r="A30" s="752" t="s">
        <v>164</v>
      </c>
      <c r="B30" s="502"/>
      <c r="C30" s="418"/>
      <c r="D30" s="418"/>
      <c r="E30" s="418"/>
      <c r="F30" s="576"/>
      <c r="G30" s="459"/>
    </row>
    <row r="31" spans="1:7" ht="16.5" customHeight="1">
      <c r="A31" s="758" t="s">
        <v>955</v>
      </c>
      <c r="B31" s="502">
        <v>9</v>
      </c>
      <c r="C31" s="418">
        <v>13</v>
      </c>
      <c r="D31" s="418">
        <v>42</v>
      </c>
      <c r="E31" s="418">
        <v>51</v>
      </c>
      <c r="F31" s="576">
        <v>33</v>
      </c>
      <c r="G31" s="459">
        <f t="shared" si="0"/>
        <v>148</v>
      </c>
    </row>
    <row r="32" spans="1:7" ht="16.5" customHeight="1">
      <c r="A32" s="758" t="s">
        <v>956</v>
      </c>
      <c r="B32" s="502">
        <v>8</v>
      </c>
      <c r="C32" s="418">
        <v>2</v>
      </c>
      <c r="D32" s="418">
        <v>27</v>
      </c>
      <c r="E32" s="418">
        <v>30</v>
      </c>
      <c r="F32" s="576">
        <v>42</v>
      </c>
      <c r="G32" s="459">
        <f t="shared" si="0"/>
        <v>109</v>
      </c>
    </row>
    <row r="33" spans="1:7" ht="16.5" customHeight="1">
      <c r="A33" s="1123" t="s">
        <v>313</v>
      </c>
      <c r="B33" s="502"/>
      <c r="C33" s="418"/>
      <c r="D33" s="418"/>
      <c r="E33" s="418"/>
      <c r="F33" s="576"/>
      <c r="G33" s="459"/>
    </row>
    <row r="34" spans="1:7" ht="16.5" customHeight="1">
      <c r="A34" s="758" t="s">
        <v>23</v>
      </c>
      <c r="B34" s="502">
        <v>166</v>
      </c>
      <c r="C34" s="418">
        <v>103</v>
      </c>
      <c r="D34" s="418">
        <v>151</v>
      </c>
      <c r="E34" s="418">
        <v>36</v>
      </c>
      <c r="F34" s="576">
        <v>6</v>
      </c>
      <c r="G34" s="459">
        <f t="shared" si="0"/>
        <v>462</v>
      </c>
    </row>
    <row r="35" spans="1:7" ht="16.5" customHeight="1">
      <c r="A35" s="758" t="s">
        <v>25</v>
      </c>
      <c r="B35" s="502">
        <v>13</v>
      </c>
      <c r="C35" s="418">
        <v>7</v>
      </c>
      <c r="D35" s="418">
        <v>9</v>
      </c>
      <c r="E35" s="418">
        <v>22</v>
      </c>
      <c r="F35" s="576">
        <v>1</v>
      </c>
      <c r="G35" s="459">
        <f t="shared" si="0"/>
        <v>52</v>
      </c>
    </row>
    <row r="36" spans="1:7" ht="16.5" customHeight="1">
      <c r="A36" s="1124" t="s">
        <v>165</v>
      </c>
      <c r="B36" s="502"/>
      <c r="C36" s="759"/>
      <c r="D36" s="759"/>
      <c r="E36" s="759"/>
      <c r="F36" s="1454"/>
      <c r="G36" s="459"/>
    </row>
    <row r="37" spans="1:7" ht="16.5" customHeight="1">
      <c r="A37" s="1123" t="s">
        <v>26</v>
      </c>
      <c r="B37" s="502">
        <v>23</v>
      </c>
      <c r="C37" s="418">
        <v>28</v>
      </c>
      <c r="D37" s="418">
        <v>62</v>
      </c>
      <c r="E37" s="418">
        <v>50</v>
      </c>
      <c r="F37" s="576">
        <v>41</v>
      </c>
      <c r="G37" s="459">
        <f t="shared" si="0"/>
        <v>204</v>
      </c>
    </row>
    <row r="38" spans="1:7" ht="16.5" customHeight="1">
      <c r="A38" s="1125" t="s">
        <v>27</v>
      </c>
      <c r="B38" s="502">
        <v>55</v>
      </c>
      <c r="C38" s="418">
        <v>30</v>
      </c>
      <c r="D38" s="418">
        <v>55</v>
      </c>
      <c r="E38" s="418">
        <v>34</v>
      </c>
      <c r="F38" s="576">
        <v>16</v>
      </c>
      <c r="G38" s="459">
        <f t="shared" si="0"/>
        <v>190</v>
      </c>
    </row>
    <row r="39" spans="1:7" ht="18" customHeight="1" thickBot="1">
      <c r="A39" s="1126" t="s">
        <v>1055</v>
      </c>
      <c r="B39" s="507">
        <v>51</v>
      </c>
      <c r="C39" s="420">
        <v>36</v>
      </c>
      <c r="D39" s="420">
        <v>40</v>
      </c>
      <c r="E39" s="420">
        <v>15</v>
      </c>
      <c r="F39" s="796">
        <v>7</v>
      </c>
      <c r="G39" s="1749">
        <f t="shared" si="0"/>
        <v>149</v>
      </c>
    </row>
    <row r="40" spans="1:7" ht="15" customHeight="1" thickBot="1">
      <c r="A40" s="761" t="s">
        <v>192</v>
      </c>
      <c r="B40" s="746">
        <f aca="true" t="shared" si="4" ref="B40:G40">SUM(B28:B39)</f>
        <v>365</v>
      </c>
      <c r="C40" s="746">
        <f t="shared" si="4"/>
        <v>275</v>
      </c>
      <c r="D40" s="746">
        <f t="shared" si="4"/>
        <v>468</v>
      </c>
      <c r="E40" s="746">
        <f t="shared" si="4"/>
        <v>274</v>
      </c>
      <c r="F40" s="746">
        <f t="shared" si="4"/>
        <v>165</v>
      </c>
      <c r="G40" s="746">
        <f t="shared" si="4"/>
        <v>1547</v>
      </c>
    </row>
    <row r="41" spans="1:7" ht="15" customHeight="1" thickBot="1">
      <c r="A41" s="743" t="s">
        <v>315</v>
      </c>
      <c r="B41" s="733"/>
      <c r="C41" s="733"/>
      <c r="D41" s="733"/>
      <c r="E41" s="733"/>
      <c r="F41" s="733"/>
      <c r="G41" s="814"/>
    </row>
    <row r="42" spans="1:7" ht="15" customHeight="1">
      <c r="A42" s="747" t="s">
        <v>223</v>
      </c>
      <c r="B42" s="499">
        <v>62</v>
      </c>
      <c r="C42" s="416">
        <v>59</v>
      </c>
      <c r="D42" s="416">
        <v>172</v>
      </c>
      <c r="E42" s="416">
        <v>120</v>
      </c>
      <c r="F42" s="795">
        <v>77</v>
      </c>
      <c r="G42" s="1748">
        <f t="shared" si="0"/>
        <v>490</v>
      </c>
    </row>
    <row r="43" spans="1:7" ht="15" customHeight="1">
      <c r="A43" s="744" t="s">
        <v>225</v>
      </c>
      <c r="B43" s="502">
        <v>16</v>
      </c>
      <c r="C43" s="418">
        <v>25</v>
      </c>
      <c r="D43" s="418">
        <v>63</v>
      </c>
      <c r="E43" s="418">
        <v>64</v>
      </c>
      <c r="F43" s="576">
        <v>51</v>
      </c>
      <c r="G43" s="459">
        <f t="shared" si="0"/>
        <v>219</v>
      </c>
    </row>
    <row r="44" spans="1:7" ht="15" customHeight="1">
      <c r="A44" s="744" t="s">
        <v>289</v>
      </c>
      <c r="B44" s="502">
        <v>163</v>
      </c>
      <c r="C44" s="418">
        <v>156</v>
      </c>
      <c r="D44" s="418">
        <v>299</v>
      </c>
      <c r="E44" s="418">
        <v>240</v>
      </c>
      <c r="F44" s="576">
        <v>85</v>
      </c>
      <c r="G44" s="459">
        <f t="shared" si="0"/>
        <v>943</v>
      </c>
    </row>
    <row r="45" spans="1:7" ht="15" customHeight="1">
      <c r="A45" s="744" t="s">
        <v>228</v>
      </c>
      <c r="B45" s="502">
        <v>57</v>
      </c>
      <c r="C45" s="418">
        <v>62</v>
      </c>
      <c r="D45" s="418">
        <v>139</v>
      </c>
      <c r="E45" s="418">
        <v>80</v>
      </c>
      <c r="F45" s="576">
        <v>51</v>
      </c>
      <c r="G45" s="459">
        <f t="shared" si="0"/>
        <v>389</v>
      </c>
    </row>
    <row r="46" spans="1:7" ht="15" customHeight="1">
      <c r="A46" s="744" t="s">
        <v>226</v>
      </c>
      <c r="B46" s="502">
        <v>22</v>
      </c>
      <c r="C46" s="418">
        <v>26</v>
      </c>
      <c r="D46" s="418">
        <v>123</v>
      </c>
      <c r="E46" s="418">
        <v>84</v>
      </c>
      <c r="F46" s="576">
        <v>52</v>
      </c>
      <c r="G46" s="459">
        <f t="shared" si="0"/>
        <v>307</v>
      </c>
    </row>
    <row r="47" spans="1:7" ht="15" customHeight="1">
      <c r="A47" s="744" t="s">
        <v>397</v>
      </c>
      <c r="B47" s="502">
        <v>60</v>
      </c>
      <c r="C47" s="418">
        <v>51</v>
      </c>
      <c r="D47" s="418">
        <v>103</v>
      </c>
      <c r="E47" s="418">
        <v>73</v>
      </c>
      <c r="F47" s="576">
        <v>50</v>
      </c>
      <c r="G47" s="459">
        <f t="shared" si="0"/>
        <v>337</v>
      </c>
    </row>
    <row r="48" spans="1:7" ht="15" customHeight="1">
      <c r="A48" s="744" t="s">
        <v>222</v>
      </c>
      <c r="B48" s="502">
        <v>61</v>
      </c>
      <c r="C48" s="418">
        <v>77</v>
      </c>
      <c r="D48" s="418">
        <v>262</v>
      </c>
      <c r="E48" s="418">
        <v>317</v>
      </c>
      <c r="F48" s="576">
        <v>157</v>
      </c>
      <c r="G48" s="459">
        <f t="shared" si="0"/>
        <v>874</v>
      </c>
    </row>
    <row r="49" spans="1:7" ht="15" customHeight="1">
      <c r="A49" s="744" t="s">
        <v>227</v>
      </c>
      <c r="B49" s="502">
        <v>24</v>
      </c>
      <c r="C49" s="418">
        <v>28</v>
      </c>
      <c r="D49" s="418">
        <v>45</v>
      </c>
      <c r="E49" s="418">
        <v>65</v>
      </c>
      <c r="F49" s="576">
        <v>94</v>
      </c>
      <c r="G49" s="459">
        <f t="shared" si="0"/>
        <v>256</v>
      </c>
    </row>
    <row r="50" spans="1:7" ht="15" customHeight="1">
      <c r="A50" s="744" t="s">
        <v>224</v>
      </c>
      <c r="B50" s="502">
        <v>33</v>
      </c>
      <c r="C50" s="418">
        <v>33</v>
      </c>
      <c r="D50" s="418">
        <v>161</v>
      </c>
      <c r="E50" s="418">
        <v>138</v>
      </c>
      <c r="F50" s="576">
        <v>115</v>
      </c>
      <c r="G50" s="459">
        <f t="shared" si="0"/>
        <v>480</v>
      </c>
    </row>
    <row r="51" spans="1:7" ht="15" customHeight="1">
      <c r="A51" s="744" t="s">
        <v>232</v>
      </c>
      <c r="B51" s="502">
        <v>10</v>
      </c>
      <c r="C51" s="418">
        <v>16</v>
      </c>
      <c r="D51" s="418">
        <v>64</v>
      </c>
      <c r="E51" s="418">
        <v>45</v>
      </c>
      <c r="F51" s="576">
        <v>109</v>
      </c>
      <c r="G51" s="459">
        <f t="shared" si="0"/>
        <v>244</v>
      </c>
    </row>
    <row r="52" spans="1:7" ht="15" customHeight="1">
      <c r="A52" s="744" t="s">
        <v>230</v>
      </c>
      <c r="B52" s="502">
        <v>105</v>
      </c>
      <c r="C52" s="418">
        <v>110</v>
      </c>
      <c r="D52" s="418">
        <v>336</v>
      </c>
      <c r="E52" s="418">
        <v>267</v>
      </c>
      <c r="F52" s="576">
        <v>118</v>
      </c>
      <c r="G52" s="459">
        <f t="shared" si="0"/>
        <v>936</v>
      </c>
    </row>
    <row r="53" spans="1:7" ht="15" customHeight="1">
      <c r="A53" s="744" t="s">
        <v>231</v>
      </c>
      <c r="B53" s="502">
        <v>21</v>
      </c>
      <c r="C53" s="418">
        <v>41</v>
      </c>
      <c r="D53" s="418">
        <v>125</v>
      </c>
      <c r="E53" s="418">
        <v>63</v>
      </c>
      <c r="F53" s="576">
        <v>75</v>
      </c>
      <c r="G53" s="459">
        <f t="shared" si="0"/>
        <v>325</v>
      </c>
    </row>
    <row r="54" spans="1:7" ht="15" customHeight="1" thickBot="1">
      <c r="A54" s="750" t="s">
        <v>302</v>
      </c>
      <c r="B54" s="507">
        <v>18</v>
      </c>
      <c r="C54" s="420">
        <v>23</v>
      </c>
      <c r="D54" s="420">
        <v>68</v>
      </c>
      <c r="E54" s="420">
        <v>51</v>
      </c>
      <c r="F54" s="796">
        <v>57</v>
      </c>
      <c r="G54" s="1749">
        <f t="shared" si="0"/>
        <v>217</v>
      </c>
    </row>
    <row r="55" spans="1:7" ht="15" customHeight="1" thickBot="1">
      <c r="A55" s="762" t="s">
        <v>192</v>
      </c>
      <c r="B55" s="746">
        <f aca="true" t="shared" si="5" ref="B55:G55">SUM(B42:B54)</f>
        <v>652</v>
      </c>
      <c r="C55" s="746">
        <f t="shared" si="5"/>
        <v>707</v>
      </c>
      <c r="D55" s="746">
        <f t="shared" si="5"/>
        <v>1960</v>
      </c>
      <c r="E55" s="746">
        <f t="shared" si="5"/>
        <v>1607</v>
      </c>
      <c r="F55" s="746">
        <f t="shared" si="5"/>
        <v>1091</v>
      </c>
      <c r="G55" s="746">
        <f t="shared" si="5"/>
        <v>6017</v>
      </c>
    </row>
    <row r="56" spans="1:7" ht="15" customHeight="1" thickBot="1">
      <c r="A56" s="743" t="s">
        <v>984</v>
      </c>
      <c r="B56" s="733"/>
      <c r="C56" s="733"/>
      <c r="D56" s="733"/>
      <c r="E56" s="733"/>
      <c r="F56" s="733"/>
      <c r="G56" s="814"/>
    </row>
    <row r="57" spans="1:7" ht="15" customHeight="1" thickBot="1">
      <c r="A57" s="763" t="s">
        <v>539</v>
      </c>
      <c r="B57" s="499"/>
      <c r="C57" s="416"/>
      <c r="D57" s="416"/>
      <c r="E57" s="416"/>
      <c r="F57" s="795">
        <v>2</v>
      </c>
      <c r="G57" s="1748">
        <f t="shared" si="0"/>
        <v>2</v>
      </c>
    </row>
    <row r="58" spans="1:7" ht="15" customHeight="1" thickBot="1">
      <c r="A58" s="764" t="s">
        <v>245</v>
      </c>
      <c r="B58" s="502">
        <v>3</v>
      </c>
      <c r="C58" s="418">
        <v>8</v>
      </c>
      <c r="D58" s="418">
        <v>40</v>
      </c>
      <c r="E58" s="418">
        <v>17</v>
      </c>
      <c r="F58" s="576">
        <v>32</v>
      </c>
      <c r="G58" s="459">
        <f t="shared" si="0"/>
        <v>100</v>
      </c>
    </row>
    <row r="59" spans="1:7" ht="15" customHeight="1" thickBot="1">
      <c r="A59" s="765" t="s">
        <v>322</v>
      </c>
      <c r="B59" s="507"/>
      <c r="C59" s="420"/>
      <c r="D59" s="420">
        <v>3</v>
      </c>
      <c r="E59" s="420">
        <v>1</v>
      </c>
      <c r="F59" s="796">
        <v>1</v>
      </c>
      <c r="G59" s="1749">
        <f t="shared" si="0"/>
        <v>5</v>
      </c>
    </row>
    <row r="60" spans="1:7" ht="15" customHeight="1" thickBot="1">
      <c r="A60" s="766" t="s">
        <v>192</v>
      </c>
      <c r="B60" s="767">
        <f aca="true" t="shared" si="6" ref="B60:G60">SUM(B57:B59)</f>
        <v>3</v>
      </c>
      <c r="C60" s="767">
        <f t="shared" si="6"/>
        <v>8</v>
      </c>
      <c r="D60" s="767">
        <f t="shared" si="6"/>
        <v>43</v>
      </c>
      <c r="E60" s="767">
        <f t="shared" si="6"/>
        <v>18</v>
      </c>
      <c r="F60" s="767">
        <f t="shared" si="6"/>
        <v>35</v>
      </c>
      <c r="G60" s="1752">
        <f t="shared" si="6"/>
        <v>107</v>
      </c>
    </row>
    <row r="61" spans="1:7" ht="15" customHeight="1" thickBot="1">
      <c r="A61" s="768" t="s">
        <v>434</v>
      </c>
      <c r="B61" s="767">
        <f aca="true" t="shared" si="7" ref="B61:G61">B6+B18+B26+B40+B55+B60</f>
        <v>1670</v>
      </c>
      <c r="C61" s="767">
        <f t="shared" si="7"/>
        <v>1811</v>
      </c>
      <c r="D61" s="767">
        <f t="shared" si="7"/>
        <v>4262</v>
      </c>
      <c r="E61" s="767">
        <f t="shared" si="7"/>
        <v>2938</v>
      </c>
      <c r="F61" s="767">
        <f t="shared" si="7"/>
        <v>1919</v>
      </c>
      <c r="G61" s="776">
        <f t="shared" si="7"/>
        <v>12600</v>
      </c>
    </row>
    <row r="62" spans="1:7" ht="15.75">
      <c r="A62" s="1197" t="s">
        <v>570</v>
      </c>
      <c r="B62" s="775"/>
      <c r="C62" s="250"/>
      <c r="D62" s="250"/>
      <c r="E62" s="250"/>
      <c r="F62" s="250"/>
      <c r="G62" s="250"/>
    </row>
    <row r="63" spans="1:7" ht="15.75">
      <c r="A63" s="1197"/>
      <c r="B63" s="775"/>
      <c r="C63" s="250"/>
      <c r="D63" s="250"/>
      <c r="E63" s="250"/>
      <c r="F63" s="250"/>
      <c r="G63" s="250"/>
    </row>
    <row r="64" spans="1:7" ht="15.75">
      <c r="A64" s="1266" t="s">
        <v>1014</v>
      </c>
      <c r="B64" s="250"/>
      <c r="C64" s="250"/>
      <c r="D64" s="250"/>
      <c r="E64" s="250"/>
      <c r="F64" s="250"/>
      <c r="G64" s="250"/>
    </row>
    <row r="65" spans="1:7" ht="15.75">
      <c r="A65" s="1266" t="s">
        <v>2</v>
      </c>
      <c r="B65" s="250"/>
      <c r="C65" s="250"/>
      <c r="D65" s="250"/>
      <c r="E65" s="250"/>
      <c r="F65" s="250"/>
      <c r="G65" s="250"/>
    </row>
    <row r="66" spans="1:7" ht="15.75">
      <c r="A66" s="1266" t="s">
        <v>3</v>
      </c>
      <c r="B66" s="250"/>
      <c r="C66" s="250"/>
      <c r="D66" s="250"/>
      <c r="E66" s="250"/>
      <c r="F66" s="250"/>
      <c r="G66" s="250"/>
    </row>
    <row r="67" spans="1:7" ht="15.75">
      <c r="A67" s="1266" t="s">
        <v>4</v>
      </c>
      <c r="B67" s="250"/>
      <c r="C67" s="250"/>
      <c r="D67" s="250"/>
      <c r="E67" s="250"/>
      <c r="F67" s="250"/>
      <c r="G67" s="250"/>
    </row>
    <row r="68" spans="1:7" ht="15.75">
      <c r="A68" s="1266" t="s">
        <v>5</v>
      </c>
      <c r="B68" s="250"/>
      <c r="C68" s="250"/>
      <c r="D68" s="250"/>
      <c r="E68" s="250"/>
      <c r="F68" s="250"/>
      <c r="G68" s="250"/>
    </row>
    <row r="69" spans="1:7" ht="15.75">
      <c r="A69" s="1266" t="s">
        <v>578</v>
      </c>
      <c r="B69" s="250"/>
      <c r="C69" s="250"/>
      <c r="D69" s="250"/>
      <c r="E69" s="250"/>
      <c r="F69" s="250"/>
      <c r="G69" s="250"/>
    </row>
    <row r="70" spans="1:7" ht="15">
      <c r="A70" s="566"/>
      <c r="B70" s="566"/>
      <c r="C70" s="566"/>
      <c r="D70" s="566"/>
      <c r="E70" s="566"/>
      <c r="F70" s="566"/>
      <c r="G70" s="566"/>
    </row>
  </sheetData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headerFooter alignWithMargins="0">
    <oddHeader>&amp;C&amp;"Times New Roman,Kalın"&amp;12ÖNLİSANS VE LİSANS ÖĞRENCİLERİNİN BAŞARI DURUMU (2011-2012 EĞİTİM ÖĞRETİM YILI II. DÖNEMİ)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H69"/>
  <sheetViews>
    <sheetView zoomScalePageLayoutView="0" workbookViewId="0" topLeftCell="A37">
      <selection activeCell="C45" sqref="C45"/>
    </sheetView>
  </sheetViews>
  <sheetFormatPr defaultColWidth="9.140625" defaultRowHeight="12.75"/>
  <cols>
    <col min="1" max="1" width="42.00390625" style="0" customWidth="1"/>
    <col min="2" max="2" width="14.57421875" style="0" customWidth="1"/>
    <col min="3" max="5" width="13.7109375" style="0" customWidth="1"/>
    <col min="6" max="6" width="17.140625" style="0" customWidth="1"/>
    <col min="7" max="7" width="13.7109375" style="0" customWidth="1"/>
  </cols>
  <sheetData>
    <row r="1" spans="1:7" ht="24.75" customHeight="1" thickBot="1">
      <c r="A1" s="1814"/>
      <c r="B1" s="777" t="s">
        <v>553</v>
      </c>
      <c r="C1" s="1815" t="s">
        <v>554</v>
      </c>
      <c r="D1" s="777" t="s">
        <v>170</v>
      </c>
      <c r="E1" s="777" t="s">
        <v>171</v>
      </c>
      <c r="F1" s="778" t="s">
        <v>934</v>
      </c>
      <c r="G1" s="777" t="s">
        <v>246</v>
      </c>
    </row>
    <row r="2" spans="1:7" ht="15" customHeight="1" thickBot="1">
      <c r="A2" s="779" t="s">
        <v>371</v>
      </c>
      <c r="B2" s="1816"/>
      <c r="C2" s="780"/>
      <c r="D2" s="780"/>
      <c r="E2" s="780"/>
      <c r="F2" s="780"/>
      <c r="G2" s="781"/>
    </row>
    <row r="3" spans="1:7" ht="15" customHeight="1">
      <c r="A3" s="782" t="s">
        <v>201</v>
      </c>
      <c r="B3" s="499">
        <v>15</v>
      </c>
      <c r="C3" s="416">
        <v>37</v>
      </c>
      <c r="D3" s="416">
        <v>89</v>
      </c>
      <c r="E3" s="416">
        <v>34</v>
      </c>
      <c r="F3" s="795">
        <v>8</v>
      </c>
      <c r="G3" s="1748">
        <f>SUM(B3:F3)</f>
        <v>183</v>
      </c>
    </row>
    <row r="4" spans="1:7" ht="15" customHeight="1">
      <c r="A4" s="783" t="s">
        <v>197</v>
      </c>
      <c r="B4" s="502">
        <v>18</v>
      </c>
      <c r="C4" s="418">
        <v>61</v>
      </c>
      <c r="D4" s="418">
        <v>213</v>
      </c>
      <c r="E4" s="418">
        <v>78</v>
      </c>
      <c r="F4" s="576">
        <v>9</v>
      </c>
      <c r="G4" s="459">
        <f>SUM(B4:F4)</f>
        <v>379</v>
      </c>
    </row>
    <row r="5" spans="1:7" ht="15" customHeight="1" thickBot="1">
      <c r="A5" s="784" t="s">
        <v>200</v>
      </c>
      <c r="B5" s="507">
        <v>13</v>
      </c>
      <c r="C5" s="420">
        <v>35</v>
      </c>
      <c r="D5" s="420">
        <v>128</v>
      </c>
      <c r="E5" s="420">
        <v>37</v>
      </c>
      <c r="F5" s="796">
        <v>11</v>
      </c>
      <c r="G5" s="1749">
        <f>SUM(B5:F5)</f>
        <v>224</v>
      </c>
    </row>
    <row r="6" spans="1:7" ht="15" customHeight="1" thickBot="1">
      <c r="A6" s="785" t="s">
        <v>192</v>
      </c>
      <c r="B6" s="746">
        <f aca="true" t="shared" si="0" ref="B6:G6">SUM(B3:B5)</f>
        <v>46</v>
      </c>
      <c r="C6" s="746">
        <f t="shared" si="0"/>
        <v>133</v>
      </c>
      <c r="D6" s="746">
        <f t="shared" si="0"/>
        <v>430</v>
      </c>
      <c r="E6" s="746">
        <f t="shared" si="0"/>
        <v>149</v>
      </c>
      <c r="F6" s="746">
        <f t="shared" si="0"/>
        <v>28</v>
      </c>
      <c r="G6" s="746">
        <f t="shared" si="0"/>
        <v>786</v>
      </c>
    </row>
    <row r="7" spans="1:7" ht="15" customHeight="1" thickBot="1">
      <c r="A7" s="779" t="s">
        <v>616</v>
      </c>
      <c r="B7" s="733"/>
      <c r="C7" s="733"/>
      <c r="D7" s="733"/>
      <c r="E7" s="733"/>
      <c r="F7" s="733"/>
      <c r="G7" s="814"/>
    </row>
    <row r="8" spans="1:7" ht="15" customHeight="1">
      <c r="A8" s="786" t="s">
        <v>202</v>
      </c>
      <c r="B8" s="418">
        <v>28</v>
      </c>
      <c r="C8" s="418">
        <v>22</v>
      </c>
      <c r="D8" s="418">
        <v>60</v>
      </c>
      <c r="E8" s="418">
        <v>58</v>
      </c>
      <c r="F8" s="576">
        <v>18</v>
      </c>
      <c r="G8" s="1748">
        <f aca="true" t="shared" si="1" ref="G8:G17">SUM(B8:F8)</f>
        <v>186</v>
      </c>
    </row>
    <row r="9" spans="1:7" ht="15" customHeight="1">
      <c r="A9" s="783" t="s">
        <v>207</v>
      </c>
      <c r="B9" s="418">
        <v>9</v>
      </c>
      <c r="C9" s="418">
        <v>18</v>
      </c>
      <c r="D9" s="418">
        <v>56</v>
      </c>
      <c r="E9" s="418">
        <v>51</v>
      </c>
      <c r="F9" s="576">
        <v>14</v>
      </c>
      <c r="G9" s="459">
        <f t="shared" si="1"/>
        <v>148</v>
      </c>
    </row>
    <row r="10" spans="1:7" ht="15" customHeight="1">
      <c r="A10" s="783" t="s">
        <v>209</v>
      </c>
      <c r="B10" s="418">
        <v>17</v>
      </c>
      <c r="C10" s="418">
        <v>21</v>
      </c>
      <c r="D10" s="418">
        <v>114</v>
      </c>
      <c r="E10" s="418">
        <v>184</v>
      </c>
      <c r="F10" s="576">
        <v>87</v>
      </c>
      <c r="G10" s="459">
        <f t="shared" si="1"/>
        <v>423</v>
      </c>
    </row>
    <row r="11" spans="1:7" ht="15" customHeight="1">
      <c r="A11" s="783" t="s">
        <v>212</v>
      </c>
      <c r="B11" s="418">
        <v>24</v>
      </c>
      <c r="C11" s="418">
        <v>25</v>
      </c>
      <c r="D11" s="418">
        <v>74</v>
      </c>
      <c r="E11" s="418">
        <v>58</v>
      </c>
      <c r="F11" s="576">
        <v>26</v>
      </c>
      <c r="G11" s="459">
        <f t="shared" si="1"/>
        <v>207</v>
      </c>
    </row>
    <row r="12" spans="1:7" ht="15" customHeight="1">
      <c r="A12" s="783" t="s">
        <v>203</v>
      </c>
      <c r="B12" s="418">
        <v>18</v>
      </c>
      <c r="C12" s="418">
        <v>28</v>
      </c>
      <c r="D12" s="418">
        <v>98</v>
      </c>
      <c r="E12" s="418">
        <v>128</v>
      </c>
      <c r="F12" s="576">
        <v>32</v>
      </c>
      <c r="G12" s="459">
        <f t="shared" si="1"/>
        <v>304</v>
      </c>
    </row>
    <row r="13" spans="1:7" ht="15" customHeight="1">
      <c r="A13" s="787" t="s">
        <v>206</v>
      </c>
      <c r="B13" s="418">
        <v>21</v>
      </c>
      <c r="C13" s="418">
        <v>30</v>
      </c>
      <c r="D13" s="418">
        <v>108</v>
      </c>
      <c r="E13" s="418">
        <v>148</v>
      </c>
      <c r="F13" s="576">
        <v>43</v>
      </c>
      <c r="G13" s="459">
        <f t="shared" si="1"/>
        <v>350</v>
      </c>
    </row>
    <row r="14" spans="1:7" ht="15" customHeight="1">
      <c r="A14" s="783" t="s">
        <v>204</v>
      </c>
      <c r="B14" s="418">
        <v>31</v>
      </c>
      <c r="C14" s="418">
        <v>25</v>
      </c>
      <c r="D14" s="418">
        <v>43</v>
      </c>
      <c r="E14" s="418">
        <v>21</v>
      </c>
      <c r="F14" s="576">
        <v>14</v>
      </c>
      <c r="G14" s="459">
        <f t="shared" si="1"/>
        <v>134</v>
      </c>
    </row>
    <row r="15" spans="1:7" ht="15" customHeight="1">
      <c r="A15" s="788" t="s">
        <v>210</v>
      </c>
      <c r="B15" s="418">
        <v>96</v>
      </c>
      <c r="C15" s="418">
        <v>64</v>
      </c>
      <c r="D15" s="418">
        <v>72</v>
      </c>
      <c r="E15" s="418">
        <v>20</v>
      </c>
      <c r="F15" s="576">
        <v>1</v>
      </c>
      <c r="G15" s="459">
        <f t="shared" si="1"/>
        <v>253</v>
      </c>
    </row>
    <row r="16" spans="1:7" ht="15" customHeight="1">
      <c r="A16" s="783" t="s">
        <v>211</v>
      </c>
      <c r="B16" s="418">
        <v>39</v>
      </c>
      <c r="C16" s="418">
        <v>52</v>
      </c>
      <c r="D16" s="418">
        <v>110</v>
      </c>
      <c r="E16" s="418">
        <v>71</v>
      </c>
      <c r="F16" s="576">
        <v>24</v>
      </c>
      <c r="G16" s="459">
        <f t="shared" si="1"/>
        <v>296</v>
      </c>
    </row>
    <row r="17" spans="1:7" ht="15" customHeight="1" thickBot="1">
      <c r="A17" s="789" t="s">
        <v>205</v>
      </c>
      <c r="B17" s="590">
        <v>10</v>
      </c>
      <c r="C17" s="590">
        <v>20</v>
      </c>
      <c r="D17" s="590">
        <v>62</v>
      </c>
      <c r="E17" s="590">
        <v>48</v>
      </c>
      <c r="F17" s="797">
        <v>8</v>
      </c>
      <c r="G17" s="1749">
        <f t="shared" si="1"/>
        <v>148</v>
      </c>
    </row>
    <row r="18" spans="1:7" ht="15" customHeight="1" thickBot="1">
      <c r="A18" s="785" t="s">
        <v>192</v>
      </c>
      <c r="B18" s="511">
        <f aca="true" t="shared" si="2" ref="B18:G18">SUM(B8:B17)</f>
        <v>293</v>
      </c>
      <c r="C18" s="511">
        <f t="shared" si="2"/>
        <v>305</v>
      </c>
      <c r="D18" s="511">
        <f t="shared" si="2"/>
        <v>797</v>
      </c>
      <c r="E18" s="511">
        <f t="shared" si="2"/>
        <v>787</v>
      </c>
      <c r="F18" s="511">
        <f t="shared" si="2"/>
        <v>267</v>
      </c>
      <c r="G18" s="849">
        <f t="shared" si="2"/>
        <v>2449</v>
      </c>
    </row>
    <row r="19" spans="1:7" ht="15" customHeight="1" thickBot="1">
      <c r="A19" s="785" t="s">
        <v>373</v>
      </c>
      <c r="B19" s="733"/>
      <c r="C19" s="733"/>
      <c r="D19" s="733"/>
      <c r="E19" s="733"/>
      <c r="F19" s="733"/>
      <c r="G19" s="814"/>
    </row>
    <row r="20" spans="1:7" ht="15" customHeight="1">
      <c r="A20" s="751" t="s">
        <v>214</v>
      </c>
      <c r="B20" s="418">
        <v>34</v>
      </c>
      <c r="C20" s="418">
        <v>32</v>
      </c>
      <c r="D20" s="418">
        <v>176</v>
      </c>
      <c r="E20" s="418">
        <v>201</v>
      </c>
      <c r="F20" s="576">
        <v>66</v>
      </c>
      <c r="G20" s="1748">
        <f aca="true" t="shared" si="3" ref="G20:G25">SUM(B20:F20)</f>
        <v>509</v>
      </c>
    </row>
    <row r="21" spans="1:7" ht="15" customHeight="1">
      <c r="A21" s="752" t="s">
        <v>216</v>
      </c>
      <c r="B21" s="418">
        <v>59</v>
      </c>
      <c r="C21" s="418">
        <v>77</v>
      </c>
      <c r="D21" s="418">
        <v>179</v>
      </c>
      <c r="E21" s="418">
        <v>135</v>
      </c>
      <c r="F21" s="576">
        <v>31</v>
      </c>
      <c r="G21" s="459">
        <f t="shared" si="3"/>
        <v>481</v>
      </c>
    </row>
    <row r="22" spans="1:7" ht="15" customHeight="1">
      <c r="A22" s="752" t="s">
        <v>540</v>
      </c>
      <c r="B22" s="418">
        <v>2</v>
      </c>
      <c r="C22" s="418">
        <v>1</v>
      </c>
      <c r="D22" s="418">
        <v>20</v>
      </c>
      <c r="E22" s="418">
        <v>77</v>
      </c>
      <c r="F22" s="576">
        <v>9</v>
      </c>
      <c r="G22" s="459">
        <f t="shared" si="3"/>
        <v>109</v>
      </c>
    </row>
    <row r="23" spans="1:7" ht="15" customHeight="1">
      <c r="A23" s="752" t="s">
        <v>213</v>
      </c>
      <c r="B23" s="418">
        <v>38</v>
      </c>
      <c r="C23" s="418">
        <v>55</v>
      </c>
      <c r="D23" s="418">
        <v>160</v>
      </c>
      <c r="E23" s="418">
        <v>138</v>
      </c>
      <c r="F23" s="576">
        <v>38</v>
      </c>
      <c r="G23" s="459">
        <f t="shared" si="3"/>
        <v>429</v>
      </c>
    </row>
    <row r="24" spans="1:7" ht="15" customHeight="1">
      <c r="A24" s="752" t="s">
        <v>215</v>
      </c>
      <c r="B24" s="418">
        <v>66</v>
      </c>
      <c r="C24" s="418">
        <v>54</v>
      </c>
      <c r="D24" s="418">
        <v>98</v>
      </c>
      <c r="E24" s="418">
        <v>85</v>
      </c>
      <c r="F24" s="576">
        <v>16</v>
      </c>
      <c r="G24" s="459">
        <f t="shared" si="3"/>
        <v>319</v>
      </c>
    </row>
    <row r="25" spans="1:7" ht="15" customHeight="1" thickBot="1">
      <c r="A25" s="753" t="s">
        <v>131</v>
      </c>
      <c r="B25" s="590">
        <v>2</v>
      </c>
      <c r="C25" s="590">
        <v>7</v>
      </c>
      <c r="D25" s="590">
        <v>24</v>
      </c>
      <c r="E25" s="590">
        <v>50</v>
      </c>
      <c r="F25" s="797">
        <v>4</v>
      </c>
      <c r="G25" s="1749">
        <f t="shared" si="3"/>
        <v>87</v>
      </c>
    </row>
    <row r="26" spans="1:7" ht="15" customHeight="1" thickBot="1">
      <c r="A26" s="754" t="s">
        <v>192</v>
      </c>
      <c r="B26" s="511">
        <f aca="true" t="shared" si="4" ref="B26:G26">SUM(B20:B25)</f>
        <v>201</v>
      </c>
      <c r="C26" s="511">
        <f t="shared" si="4"/>
        <v>226</v>
      </c>
      <c r="D26" s="511">
        <f t="shared" si="4"/>
        <v>657</v>
      </c>
      <c r="E26" s="511">
        <f t="shared" si="4"/>
        <v>686</v>
      </c>
      <c r="F26" s="511">
        <f t="shared" si="4"/>
        <v>164</v>
      </c>
      <c r="G26" s="849">
        <f t="shared" si="4"/>
        <v>1934</v>
      </c>
    </row>
    <row r="27" spans="1:7" ht="15" customHeight="1" thickBot="1">
      <c r="A27" s="785" t="s">
        <v>374</v>
      </c>
      <c r="B27" s="733"/>
      <c r="C27" s="733"/>
      <c r="D27" s="733"/>
      <c r="E27" s="733"/>
      <c r="F27" s="733"/>
      <c r="G27" s="814"/>
    </row>
    <row r="28" spans="1:7" ht="16.5" customHeight="1">
      <c r="A28" s="755" t="s">
        <v>592</v>
      </c>
      <c r="B28" s="499"/>
      <c r="C28" s="416"/>
      <c r="D28" s="416"/>
      <c r="E28" s="416"/>
      <c r="F28" s="795"/>
      <c r="G28" s="1748"/>
    </row>
    <row r="29" spans="1:7" ht="16.5" customHeight="1">
      <c r="A29" s="1122" t="s">
        <v>22</v>
      </c>
      <c r="B29" s="418">
        <v>53</v>
      </c>
      <c r="C29" s="418">
        <v>50</v>
      </c>
      <c r="D29" s="418">
        <v>77</v>
      </c>
      <c r="E29" s="418">
        <v>50</v>
      </c>
      <c r="F29" s="576">
        <v>18</v>
      </c>
      <c r="G29" s="459">
        <f>SUM(B29:F29)</f>
        <v>248</v>
      </c>
    </row>
    <row r="30" spans="1:7" ht="16.5" customHeight="1">
      <c r="A30" s="752" t="s">
        <v>164</v>
      </c>
      <c r="B30" s="502"/>
      <c r="C30" s="418"/>
      <c r="D30" s="418"/>
      <c r="E30" s="418"/>
      <c r="F30" s="576"/>
      <c r="G30" s="459"/>
    </row>
    <row r="31" spans="1:7" ht="16.5" customHeight="1">
      <c r="A31" s="758" t="s">
        <v>955</v>
      </c>
      <c r="B31" s="418">
        <v>5</v>
      </c>
      <c r="C31" s="418">
        <v>5</v>
      </c>
      <c r="D31" s="418">
        <v>47</v>
      </c>
      <c r="E31" s="418">
        <v>62</v>
      </c>
      <c r="F31" s="576">
        <v>26</v>
      </c>
      <c r="G31" s="459">
        <f>SUM(B31:F31)</f>
        <v>145</v>
      </c>
    </row>
    <row r="32" spans="1:7" ht="16.5" customHeight="1">
      <c r="A32" s="758" t="s">
        <v>956</v>
      </c>
      <c r="B32" s="418">
        <v>1</v>
      </c>
      <c r="C32" s="418">
        <v>4</v>
      </c>
      <c r="D32" s="418">
        <v>26</v>
      </c>
      <c r="E32" s="418">
        <v>41</v>
      </c>
      <c r="F32" s="576">
        <v>35</v>
      </c>
      <c r="G32" s="459">
        <f>SUM(B32:F32)</f>
        <v>107</v>
      </c>
    </row>
    <row r="33" spans="1:7" ht="16.5" customHeight="1">
      <c r="A33" s="1123" t="s">
        <v>313</v>
      </c>
      <c r="B33" s="502"/>
      <c r="C33" s="418"/>
      <c r="D33" s="418"/>
      <c r="E33" s="418"/>
      <c r="F33" s="576"/>
      <c r="G33" s="459"/>
    </row>
    <row r="34" spans="1:7" ht="16.5" customHeight="1">
      <c r="A34" s="758" t="s">
        <v>23</v>
      </c>
      <c r="B34" s="418">
        <v>175</v>
      </c>
      <c r="C34" s="418">
        <v>125</v>
      </c>
      <c r="D34" s="418">
        <v>140</v>
      </c>
      <c r="E34" s="418">
        <v>16</v>
      </c>
      <c r="F34" s="576">
        <v>6</v>
      </c>
      <c r="G34" s="459">
        <f>SUM(B34:F34)</f>
        <v>462</v>
      </c>
    </row>
    <row r="35" spans="1:7" ht="16.5" customHeight="1">
      <c r="A35" s="758" t="s">
        <v>25</v>
      </c>
      <c r="B35" s="418">
        <v>7</v>
      </c>
      <c r="C35" s="418">
        <v>6</v>
      </c>
      <c r="D35" s="418">
        <v>16</v>
      </c>
      <c r="E35" s="418">
        <v>23</v>
      </c>
      <c r="F35" s="576">
        <v>1</v>
      </c>
      <c r="G35" s="459">
        <f>SUM(B35:F35)</f>
        <v>53</v>
      </c>
    </row>
    <row r="36" spans="1:7" ht="16.5" customHeight="1">
      <c r="A36" s="1124" t="s">
        <v>165</v>
      </c>
      <c r="B36" s="502"/>
      <c r="C36" s="759"/>
      <c r="D36" s="759"/>
      <c r="E36" s="759"/>
      <c r="F36" s="1454"/>
      <c r="G36" s="459"/>
    </row>
    <row r="37" spans="1:7" ht="16.5" customHeight="1">
      <c r="A37" s="1123" t="s">
        <v>26</v>
      </c>
      <c r="B37" s="418">
        <v>27</v>
      </c>
      <c r="C37" s="418">
        <v>37</v>
      </c>
      <c r="D37" s="418">
        <v>57</v>
      </c>
      <c r="E37" s="418">
        <v>50</v>
      </c>
      <c r="F37" s="576">
        <v>22</v>
      </c>
      <c r="G37" s="459">
        <f>SUM(B37:F37)</f>
        <v>193</v>
      </c>
    </row>
    <row r="38" spans="1:7" ht="16.5" customHeight="1">
      <c r="A38" s="1125" t="s">
        <v>27</v>
      </c>
      <c r="B38" s="418">
        <v>37</v>
      </c>
      <c r="C38" s="418">
        <v>24</v>
      </c>
      <c r="D38" s="418">
        <v>76</v>
      </c>
      <c r="E38" s="418">
        <v>41</v>
      </c>
      <c r="F38" s="576">
        <v>12</v>
      </c>
      <c r="G38" s="459">
        <f>SUM(B38:F38)</f>
        <v>190</v>
      </c>
    </row>
    <row r="39" spans="1:7" ht="18" customHeight="1" thickBot="1">
      <c r="A39" s="1126" t="s">
        <v>1055</v>
      </c>
      <c r="B39" s="590">
        <v>38</v>
      </c>
      <c r="C39" s="590">
        <v>51</v>
      </c>
      <c r="D39" s="590">
        <v>60</v>
      </c>
      <c r="E39" s="590">
        <v>11</v>
      </c>
      <c r="F39" s="797">
        <v>7</v>
      </c>
      <c r="G39" s="1749">
        <f>SUM(B39:F39)</f>
        <v>167</v>
      </c>
    </row>
    <row r="40" spans="1:7" ht="15" customHeight="1" thickBot="1">
      <c r="A40" s="761" t="s">
        <v>192</v>
      </c>
      <c r="B40" s="511">
        <f aca="true" t="shared" si="5" ref="B40:G40">SUM(B28:B39)</f>
        <v>343</v>
      </c>
      <c r="C40" s="511">
        <f t="shared" si="5"/>
        <v>302</v>
      </c>
      <c r="D40" s="511">
        <f t="shared" si="5"/>
        <v>499</v>
      </c>
      <c r="E40" s="511">
        <f t="shared" si="5"/>
        <v>294</v>
      </c>
      <c r="F40" s="511">
        <f t="shared" si="5"/>
        <v>127</v>
      </c>
      <c r="G40" s="849">
        <f t="shared" si="5"/>
        <v>1565</v>
      </c>
    </row>
    <row r="41" spans="1:7" ht="15" customHeight="1" thickBot="1">
      <c r="A41" s="779" t="s">
        <v>315</v>
      </c>
      <c r="B41" s="733"/>
      <c r="C41" s="733"/>
      <c r="D41" s="733"/>
      <c r="E41" s="733"/>
      <c r="F41" s="733"/>
      <c r="G41" s="814"/>
    </row>
    <row r="42" spans="1:7" ht="15" customHeight="1">
      <c r="A42" s="786" t="s">
        <v>223</v>
      </c>
      <c r="B42" s="418">
        <v>55</v>
      </c>
      <c r="C42" s="418">
        <v>63</v>
      </c>
      <c r="D42" s="418">
        <v>200</v>
      </c>
      <c r="E42" s="418">
        <v>158</v>
      </c>
      <c r="F42" s="576">
        <v>58</v>
      </c>
      <c r="G42" s="1748">
        <f aca="true" t="shared" si="6" ref="G42:G54">SUM(B42:F42)</f>
        <v>534</v>
      </c>
    </row>
    <row r="43" spans="1:7" ht="15" customHeight="1">
      <c r="A43" s="783" t="s">
        <v>225</v>
      </c>
      <c r="B43" s="418">
        <v>7</v>
      </c>
      <c r="C43" s="418">
        <v>18</v>
      </c>
      <c r="D43" s="418">
        <v>96</v>
      </c>
      <c r="E43" s="418">
        <v>79</v>
      </c>
      <c r="F43" s="576">
        <v>36</v>
      </c>
      <c r="G43" s="459">
        <f t="shared" si="6"/>
        <v>236</v>
      </c>
    </row>
    <row r="44" spans="1:7" ht="15" customHeight="1">
      <c r="A44" s="783" t="s">
        <v>289</v>
      </c>
      <c r="B44" s="418">
        <v>159</v>
      </c>
      <c r="C44" s="418">
        <v>167</v>
      </c>
      <c r="D44" s="418">
        <v>322</v>
      </c>
      <c r="E44" s="418">
        <v>299</v>
      </c>
      <c r="F44" s="576">
        <v>63</v>
      </c>
      <c r="G44" s="459">
        <f t="shared" si="6"/>
        <v>1010</v>
      </c>
    </row>
    <row r="45" spans="1:7" ht="15" customHeight="1">
      <c r="A45" s="783" t="s">
        <v>228</v>
      </c>
      <c r="B45" s="418">
        <v>36</v>
      </c>
      <c r="C45" s="418">
        <v>75</v>
      </c>
      <c r="D45" s="418">
        <v>169</v>
      </c>
      <c r="E45" s="418">
        <v>112</v>
      </c>
      <c r="F45" s="576">
        <v>27</v>
      </c>
      <c r="G45" s="459">
        <f t="shared" si="6"/>
        <v>419</v>
      </c>
    </row>
    <row r="46" spans="1:7" ht="15" customHeight="1">
      <c r="A46" s="783" t="s">
        <v>226</v>
      </c>
      <c r="B46" s="418">
        <v>9</v>
      </c>
      <c r="C46" s="418">
        <v>19</v>
      </c>
      <c r="D46" s="418">
        <v>136</v>
      </c>
      <c r="E46" s="418">
        <v>125</v>
      </c>
      <c r="F46" s="576">
        <v>41</v>
      </c>
      <c r="G46" s="459">
        <f t="shared" si="6"/>
        <v>330</v>
      </c>
    </row>
    <row r="47" spans="1:7" ht="15" customHeight="1">
      <c r="A47" s="783" t="s">
        <v>397</v>
      </c>
      <c r="B47" s="418">
        <v>24</v>
      </c>
      <c r="C47" s="418">
        <v>40</v>
      </c>
      <c r="D47" s="418">
        <v>129</v>
      </c>
      <c r="E47" s="418">
        <v>121</v>
      </c>
      <c r="F47" s="576">
        <v>42</v>
      </c>
      <c r="G47" s="459">
        <f t="shared" si="6"/>
        <v>356</v>
      </c>
    </row>
    <row r="48" spans="1:7" ht="15" customHeight="1">
      <c r="A48" s="783" t="s">
        <v>222</v>
      </c>
      <c r="B48" s="418">
        <v>51</v>
      </c>
      <c r="C48" s="418">
        <v>78</v>
      </c>
      <c r="D48" s="418">
        <v>333</v>
      </c>
      <c r="E48" s="418">
        <v>391</v>
      </c>
      <c r="F48" s="576">
        <v>132</v>
      </c>
      <c r="G48" s="459">
        <f t="shared" si="6"/>
        <v>985</v>
      </c>
    </row>
    <row r="49" spans="1:7" ht="15" customHeight="1">
      <c r="A49" s="783" t="s">
        <v>227</v>
      </c>
      <c r="B49" s="418">
        <v>4</v>
      </c>
      <c r="C49" s="418">
        <v>10</v>
      </c>
      <c r="D49" s="418">
        <v>79</v>
      </c>
      <c r="E49" s="418">
        <v>123</v>
      </c>
      <c r="F49" s="576">
        <v>73</v>
      </c>
      <c r="G49" s="459">
        <f t="shared" si="6"/>
        <v>289</v>
      </c>
    </row>
    <row r="50" spans="1:7" ht="15" customHeight="1">
      <c r="A50" s="783" t="s">
        <v>224</v>
      </c>
      <c r="B50" s="418">
        <v>19</v>
      </c>
      <c r="C50" s="418">
        <v>61</v>
      </c>
      <c r="D50" s="418">
        <v>205</v>
      </c>
      <c r="E50" s="418">
        <v>183</v>
      </c>
      <c r="F50" s="576">
        <v>65</v>
      </c>
      <c r="G50" s="459">
        <f t="shared" si="6"/>
        <v>533</v>
      </c>
    </row>
    <row r="51" spans="1:7" ht="15" customHeight="1">
      <c r="A51" s="783" t="s">
        <v>232</v>
      </c>
      <c r="B51" s="418">
        <v>6</v>
      </c>
      <c r="C51" s="418">
        <v>10</v>
      </c>
      <c r="D51" s="418">
        <v>68</v>
      </c>
      <c r="E51" s="418">
        <v>123</v>
      </c>
      <c r="F51" s="576">
        <v>76</v>
      </c>
      <c r="G51" s="459">
        <f t="shared" si="6"/>
        <v>283</v>
      </c>
    </row>
    <row r="52" spans="1:7" ht="15" customHeight="1">
      <c r="A52" s="783" t="s">
        <v>230</v>
      </c>
      <c r="B52" s="418">
        <v>95</v>
      </c>
      <c r="C52" s="418">
        <v>127</v>
      </c>
      <c r="D52" s="418">
        <v>347</v>
      </c>
      <c r="E52" s="418">
        <v>291</v>
      </c>
      <c r="F52" s="576">
        <v>98</v>
      </c>
      <c r="G52" s="459">
        <f t="shared" si="6"/>
        <v>958</v>
      </c>
    </row>
    <row r="53" spans="1:7" ht="15" customHeight="1">
      <c r="A53" s="783" t="s">
        <v>231</v>
      </c>
      <c r="B53" s="418">
        <v>13</v>
      </c>
      <c r="C53" s="418">
        <v>31</v>
      </c>
      <c r="D53" s="418">
        <v>141</v>
      </c>
      <c r="E53" s="418">
        <v>117</v>
      </c>
      <c r="F53" s="576">
        <v>46</v>
      </c>
      <c r="G53" s="459">
        <f t="shared" si="6"/>
        <v>348</v>
      </c>
    </row>
    <row r="54" spans="1:7" ht="15" customHeight="1" thickBot="1">
      <c r="A54" s="789" t="s">
        <v>302</v>
      </c>
      <c r="B54" s="590">
        <v>8</v>
      </c>
      <c r="C54" s="590">
        <v>19</v>
      </c>
      <c r="D54" s="590">
        <v>68</v>
      </c>
      <c r="E54" s="590">
        <v>99</v>
      </c>
      <c r="F54" s="797">
        <v>33</v>
      </c>
      <c r="G54" s="1749">
        <f t="shared" si="6"/>
        <v>227</v>
      </c>
    </row>
    <row r="55" spans="1:7" ht="15" customHeight="1" thickBot="1">
      <c r="A55" s="790" t="s">
        <v>192</v>
      </c>
      <c r="B55" s="511">
        <f aca="true" t="shared" si="7" ref="B55:G55">SUM(B42:B54)</f>
        <v>486</v>
      </c>
      <c r="C55" s="511">
        <f t="shared" si="7"/>
        <v>718</v>
      </c>
      <c r="D55" s="511">
        <f t="shared" si="7"/>
        <v>2293</v>
      </c>
      <c r="E55" s="511">
        <f t="shared" si="7"/>
        <v>2221</v>
      </c>
      <c r="F55" s="511">
        <f t="shared" si="7"/>
        <v>790</v>
      </c>
      <c r="G55" s="849">
        <f t="shared" si="7"/>
        <v>6508</v>
      </c>
    </row>
    <row r="56" spans="1:7" ht="15" customHeight="1" thickBot="1">
      <c r="A56" s="779" t="s">
        <v>157</v>
      </c>
      <c r="B56" s="733"/>
      <c r="C56" s="733"/>
      <c r="D56" s="733"/>
      <c r="E56" s="733"/>
      <c r="F56" s="733"/>
      <c r="G56" s="814"/>
    </row>
    <row r="57" spans="1:8" ht="15" customHeight="1">
      <c r="A57" s="786" t="s">
        <v>985</v>
      </c>
      <c r="B57" s="418">
        <v>3</v>
      </c>
      <c r="C57" s="418">
        <v>4</v>
      </c>
      <c r="D57" s="418">
        <v>35</v>
      </c>
      <c r="E57" s="418">
        <v>49</v>
      </c>
      <c r="F57" s="576">
        <v>25</v>
      </c>
      <c r="G57" s="1748">
        <f>SUM(B57:F57)</f>
        <v>116</v>
      </c>
      <c r="H57" s="89"/>
    </row>
    <row r="58" spans="1:7" ht="15" customHeight="1" thickBot="1">
      <c r="A58" s="789" t="s">
        <v>978</v>
      </c>
      <c r="B58" s="418"/>
      <c r="C58" s="418"/>
      <c r="D58" s="418"/>
      <c r="E58" s="418"/>
      <c r="F58" s="576">
        <v>1</v>
      </c>
      <c r="G58" s="1749">
        <f>SUM(B58:F58)</f>
        <v>1</v>
      </c>
    </row>
    <row r="59" spans="1:7" ht="15" customHeight="1" thickBot="1">
      <c r="A59" s="791" t="s">
        <v>192</v>
      </c>
      <c r="B59" s="792">
        <f aca="true" t="shared" si="8" ref="B59:G59">SUM(B57:B58)</f>
        <v>3</v>
      </c>
      <c r="C59" s="792">
        <f t="shared" si="8"/>
        <v>4</v>
      </c>
      <c r="D59" s="792">
        <f t="shared" si="8"/>
        <v>35</v>
      </c>
      <c r="E59" s="792">
        <f t="shared" si="8"/>
        <v>49</v>
      </c>
      <c r="F59" s="792">
        <f t="shared" si="8"/>
        <v>26</v>
      </c>
      <c r="G59" s="1803">
        <f t="shared" si="8"/>
        <v>117</v>
      </c>
    </row>
    <row r="60" spans="1:7" ht="15" customHeight="1" thickBot="1">
      <c r="A60" s="793" t="s">
        <v>434</v>
      </c>
      <c r="B60" s="792">
        <f aca="true" t="shared" si="9" ref="B60:G60">B6+B18+B26+B40+B55+B59</f>
        <v>1372</v>
      </c>
      <c r="C60" s="792">
        <f t="shared" si="9"/>
        <v>1688</v>
      </c>
      <c r="D60" s="792">
        <f t="shared" si="9"/>
        <v>4711</v>
      </c>
      <c r="E60" s="792">
        <f t="shared" si="9"/>
        <v>4186</v>
      </c>
      <c r="F60" s="792">
        <f t="shared" si="9"/>
        <v>1402</v>
      </c>
      <c r="G60" s="1804">
        <f t="shared" si="9"/>
        <v>13359</v>
      </c>
    </row>
    <row r="61" spans="1:7" ht="15.75">
      <c r="A61" s="1197" t="s">
        <v>570</v>
      </c>
      <c r="B61" s="1714"/>
      <c r="C61" s="250"/>
      <c r="D61" s="250"/>
      <c r="E61" s="250"/>
      <c r="F61" s="250"/>
      <c r="G61" s="250"/>
    </row>
    <row r="62" spans="1:7" ht="15.75">
      <c r="A62" s="1715"/>
      <c r="B62" s="1715"/>
      <c r="C62" s="794"/>
      <c r="D62" s="794"/>
      <c r="E62" s="794"/>
      <c r="F62" s="794"/>
      <c r="G62" s="794"/>
    </row>
    <row r="63" spans="1:7" ht="15.75">
      <c r="A63" s="1266" t="s">
        <v>1056</v>
      </c>
      <c r="B63" s="1266"/>
      <c r="C63" s="250"/>
      <c r="D63" s="250"/>
      <c r="E63" s="250"/>
      <c r="F63" s="250"/>
      <c r="G63" s="250"/>
    </row>
    <row r="64" spans="1:7" ht="15.75">
      <c r="A64" s="1266" t="s">
        <v>1011</v>
      </c>
      <c r="B64" s="1266"/>
      <c r="C64" s="250"/>
      <c r="D64" s="250"/>
      <c r="E64" s="250"/>
      <c r="F64" s="250"/>
      <c r="G64" s="250"/>
    </row>
    <row r="65" spans="1:7" ht="15.75">
      <c r="A65" s="1266" t="s">
        <v>1012</v>
      </c>
      <c r="B65" s="1266"/>
      <c r="C65" s="250"/>
      <c r="D65" s="250"/>
      <c r="E65" s="250"/>
      <c r="F65" s="250"/>
      <c r="G65" s="250"/>
    </row>
    <row r="66" spans="1:7" ht="15.75">
      <c r="A66" s="1266" t="s">
        <v>1013</v>
      </c>
      <c r="B66" s="1266"/>
      <c r="C66" s="250"/>
      <c r="D66" s="250"/>
      <c r="E66" s="250"/>
      <c r="F66" s="250"/>
      <c r="G66" s="250"/>
    </row>
    <row r="67" spans="1:7" ht="15.75">
      <c r="A67" s="1266" t="s">
        <v>1057</v>
      </c>
      <c r="B67" s="1266"/>
      <c r="C67" s="250"/>
      <c r="D67" s="250"/>
      <c r="E67" s="250"/>
      <c r="F67" s="250"/>
      <c r="G67" s="250"/>
    </row>
    <row r="68" spans="1:7" ht="15.75">
      <c r="A68" s="1266" t="s">
        <v>1058</v>
      </c>
      <c r="B68" s="1266"/>
      <c r="C68" s="250"/>
      <c r="D68" s="250"/>
      <c r="E68" s="250"/>
      <c r="F68" s="250"/>
      <c r="G68" s="250"/>
    </row>
    <row r="69" ht="15.75">
      <c r="A69" s="1266" t="s">
        <v>1059</v>
      </c>
    </row>
  </sheetData>
  <sheetProtection/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scale="70" r:id="rId1"/>
  <headerFooter alignWithMargins="0">
    <oddHeader>&amp;C&amp;"Times New Roman,Kalın"&amp;12ÖNLİSANS VE LİSANS ÖĞRENCİLERİNİN BAŞARI DURUMU (2012-2013 EĞİTİM ÖĞRETİM YILI I. DÖNEMİ)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D748"/>
  <sheetViews>
    <sheetView view="pageLayout" zoomScaleSheetLayoutView="90" workbookViewId="0" topLeftCell="A1">
      <selection activeCell="B31" sqref="B31"/>
    </sheetView>
  </sheetViews>
  <sheetFormatPr defaultColWidth="9.140625" defaultRowHeight="12.75"/>
  <cols>
    <col min="1" max="1" width="33.00390625" style="23" customWidth="1"/>
    <col min="2" max="2" width="30.7109375" style="258" customWidth="1"/>
    <col min="3" max="3" width="30.7109375" style="42" customWidth="1"/>
    <col min="4" max="4" width="30.7109375" style="29" customWidth="1"/>
    <col min="6" max="16384" width="9.140625" style="1" customWidth="1"/>
  </cols>
  <sheetData>
    <row r="1" spans="1:4" s="148" customFormat="1" ht="30" customHeight="1" thickBot="1">
      <c r="A1" s="1624"/>
      <c r="B1" s="893" t="s">
        <v>924</v>
      </c>
      <c r="C1" s="959" t="s">
        <v>925</v>
      </c>
      <c r="D1" s="461" t="s">
        <v>176</v>
      </c>
    </row>
    <row r="2" spans="1:4" s="148" customFormat="1" ht="16.5" customHeight="1" thickBot="1">
      <c r="A2" s="1625" t="s">
        <v>616</v>
      </c>
      <c r="B2" s="1626"/>
      <c r="C2" s="1627"/>
      <c r="D2" s="1628"/>
    </row>
    <row r="3" spans="1:4" s="25" customFormat="1" ht="16.5" customHeight="1">
      <c r="A3" s="1629" t="s">
        <v>202</v>
      </c>
      <c r="B3" s="1630">
        <v>4</v>
      </c>
      <c r="C3" s="1631">
        <v>4</v>
      </c>
      <c r="D3" s="1632">
        <v>18</v>
      </c>
    </row>
    <row r="4" spans="1:4" s="25" customFormat="1" ht="16.5" customHeight="1">
      <c r="A4" s="1404" t="s">
        <v>207</v>
      </c>
      <c r="B4" s="1633">
        <v>10</v>
      </c>
      <c r="C4" s="1634">
        <v>10</v>
      </c>
      <c r="D4" s="1635">
        <v>12</v>
      </c>
    </row>
    <row r="5" spans="1:4" s="25" customFormat="1" ht="16.5" customHeight="1">
      <c r="A5" s="1404" t="s">
        <v>209</v>
      </c>
      <c r="B5" s="1633">
        <v>9</v>
      </c>
      <c r="C5" s="1634">
        <v>14</v>
      </c>
      <c r="D5" s="1635">
        <v>62</v>
      </c>
    </row>
    <row r="6" spans="1:4" s="25" customFormat="1" ht="16.5" customHeight="1">
      <c r="A6" s="1404" t="s">
        <v>203</v>
      </c>
      <c r="B6" s="1633">
        <v>4</v>
      </c>
      <c r="C6" s="1634">
        <v>2</v>
      </c>
      <c r="D6" s="1635">
        <v>31</v>
      </c>
    </row>
    <row r="7" spans="1:4" s="25" customFormat="1" ht="16.5" customHeight="1">
      <c r="A7" s="1404" t="s">
        <v>206</v>
      </c>
      <c r="B7" s="1633">
        <v>12</v>
      </c>
      <c r="C7" s="1634">
        <v>11</v>
      </c>
      <c r="D7" s="1635">
        <v>146</v>
      </c>
    </row>
    <row r="8" spans="1:4" s="25" customFormat="1" ht="16.5" customHeight="1" thickBot="1">
      <c r="A8" s="1636" t="s">
        <v>211</v>
      </c>
      <c r="B8" s="1637">
        <v>12</v>
      </c>
      <c r="C8" s="1638">
        <v>10</v>
      </c>
      <c r="D8" s="1639">
        <v>39</v>
      </c>
    </row>
    <row r="9" spans="1:4" s="25" customFormat="1" ht="16.5" customHeight="1" thickBot="1">
      <c r="A9" s="1640" t="s">
        <v>192</v>
      </c>
      <c r="B9" s="1641">
        <f>SUM(B3:B8)</f>
        <v>51</v>
      </c>
      <c r="C9" s="1286">
        <f>SUM(C3:C8)</f>
        <v>51</v>
      </c>
      <c r="D9" s="1642">
        <f>SUM(D3:D8)</f>
        <v>308</v>
      </c>
    </row>
    <row r="10" spans="1:4" s="25" customFormat="1" ht="16.5" customHeight="1" thickBot="1">
      <c r="A10" s="1625" t="s">
        <v>315</v>
      </c>
      <c r="B10" s="1643"/>
      <c r="C10" s="1644"/>
      <c r="D10" s="1645"/>
    </row>
    <row r="11" spans="1:4" s="25" customFormat="1" ht="16.5" customHeight="1">
      <c r="A11" s="1646" t="s">
        <v>223</v>
      </c>
      <c r="B11" s="1630">
        <v>16</v>
      </c>
      <c r="C11" s="1631">
        <v>16</v>
      </c>
      <c r="D11" s="1632">
        <v>42</v>
      </c>
    </row>
    <row r="12" spans="1:4" s="25" customFormat="1" ht="16.5" customHeight="1">
      <c r="A12" s="1404" t="s">
        <v>225</v>
      </c>
      <c r="B12" s="1633"/>
      <c r="C12" s="1647">
        <v>1</v>
      </c>
      <c r="D12" s="1635">
        <v>14</v>
      </c>
    </row>
    <row r="13" spans="1:4" s="25" customFormat="1" ht="16.5" customHeight="1">
      <c r="A13" s="1404" t="s">
        <v>289</v>
      </c>
      <c r="B13" s="1633">
        <v>7</v>
      </c>
      <c r="C13" s="1647">
        <v>8</v>
      </c>
      <c r="D13" s="1635">
        <v>21</v>
      </c>
    </row>
    <row r="14" spans="1:4" s="25" customFormat="1" ht="16.5" customHeight="1">
      <c r="A14" s="1404" t="s">
        <v>228</v>
      </c>
      <c r="B14" s="1633">
        <v>8</v>
      </c>
      <c r="C14" s="1647">
        <v>9</v>
      </c>
      <c r="D14" s="1635">
        <v>36</v>
      </c>
    </row>
    <row r="15" spans="1:4" s="25" customFormat="1" ht="16.5" customHeight="1">
      <c r="A15" s="1404" t="s">
        <v>226</v>
      </c>
      <c r="B15" s="1633">
        <v>2</v>
      </c>
      <c r="C15" s="1647">
        <v>1</v>
      </c>
      <c r="D15" s="1635">
        <v>14</v>
      </c>
    </row>
    <row r="16" spans="1:4" s="25" customFormat="1" ht="16.5" customHeight="1">
      <c r="A16" s="1404" t="s">
        <v>397</v>
      </c>
      <c r="B16" s="1633">
        <v>18</v>
      </c>
      <c r="C16" s="1647">
        <v>16</v>
      </c>
      <c r="D16" s="1635">
        <v>12</v>
      </c>
    </row>
    <row r="17" spans="1:4" s="25" customFormat="1" ht="16.5" customHeight="1">
      <c r="A17" s="1404" t="s">
        <v>222</v>
      </c>
      <c r="B17" s="1633">
        <v>2</v>
      </c>
      <c r="C17" s="1647">
        <v>2</v>
      </c>
      <c r="D17" s="1635"/>
    </row>
    <row r="18" spans="1:4" s="25" customFormat="1" ht="16.5" customHeight="1">
      <c r="A18" s="1404" t="s">
        <v>227</v>
      </c>
      <c r="B18" s="1633">
        <v>1</v>
      </c>
      <c r="C18" s="1647">
        <v>1</v>
      </c>
      <c r="D18" s="1635">
        <v>2</v>
      </c>
    </row>
    <row r="19" spans="1:4" s="25" customFormat="1" ht="16.5" customHeight="1">
      <c r="A19" s="1404" t="s">
        <v>224</v>
      </c>
      <c r="B19" s="1633">
        <v>13</v>
      </c>
      <c r="C19" s="1647">
        <v>9</v>
      </c>
      <c r="D19" s="1635">
        <v>47</v>
      </c>
    </row>
    <row r="20" spans="1:4" s="25" customFormat="1" ht="16.5" customHeight="1">
      <c r="A20" s="1404" t="s">
        <v>232</v>
      </c>
      <c r="B20" s="1633"/>
      <c r="C20" s="1647"/>
      <c r="D20" s="1635">
        <v>1</v>
      </c>
    </row>
    <row r="21" spans="1:4" s="25" customFormat="1" ht="16.5" customHeight="1">
      <c r="A21" s="1636" t="s">
        <v>230</v>
      </c>
      <c r="B21" s="1633">
        <v>8</v>
      </c>
      <c r="C21" s="1648">
        <v>10</v>
      </c>
      <c r="D21" s="1635">
        <v>28</v>
      </c>
    </row>
    <row r="22" spans="1:4" s="25" customFormat="1" ht="16.5" customHeight="1">
      <c r="A22" s="1636" t="s">
        <v>231</v>
      </c>
      <c r="B22" s="1633"/>
      <c r="C22" s="1648">
        <v>1</v>
      </c>
      <c r="D22" s="1635">
        <v>5</v>
      </c>
    </row>
    <row r="23" spans="1:4" s="25" customFormat="1" ht="16.5" customHeight="1" thickBot="1">
      <c r="A23" s="1636" t="s">
        <v>152</v>
      </c>
      <c r="B23" s="1637">
        <v>2</v>
      </c>
      <c r="C23" s="1648">
        <v>2</v>
      </c>
      <c r="D23" s="1639">
        <v>1</v>
      </c>
    </row>
    <row r="24" spans="1:4" s="25" customFormat="1" ht="16.5" customHeight="1" thickBot="1">
      <c r="A24" s="1640" t="s">
        <v>192</v>
      </c>
      <c r="B24" s="1649">
        <f>SUM(B11:B23)</f>
        <v>77</v>
      </c>
      <c r="C24" s="1644">
        <f>SUM(C11:C23)</f>
        <v>76</v>
      </c>
      <c r="D24" s="1231">
        <f>SUM(D11:D23)</f>
        <v>223</v>
      </c>
    </row>
    <row r="25" spans="1:4" s="25" customFormat="1" ht="16.5" customHeight="1" thickBot="1">
      <c r="A25" s="1650" t="s">
        <v>434</v>
      </c>
      <c r="B25" s="1649">
        <f>B9+B24</f>
        <v>128</v>
      </c>
      <c r="C25" s="1651">
        <f>C9+C24</f>
        <v>127</v>
      </c>
      <c r="D25" s="1207">
        <f>D9+D24</f>
        <v>531</v>
      </c>
    </row>
    <row r="26" spans="1:4" ht="15.75">
      <c r="A26" s="250" t="s">
        <v>6</v>
      </c>
      <c r="B26" s="925"/>
      <c r="C26" s="1652"/>
      <c r="D26" s="1653"/>
    </row>
    <row r="27" ht="12.75">
      <c r="B27" s="260"/>
    </row>
    <row r="28" ht="12.75">
      <c r="B28" s="260"/>
    </row>
    <row r="29" spans="1:4" ht="12.75">
      <c r="A29" s="1"/>
      <c r="B29" s="224"/>
      <c r="C29" s="1"/>
      <c r="D29" s="1"/>
    </row>
    <row r="30" spans="1:4" ht="12.75">
      <c r="A30" s="1"/>
      <c r="B30" s="224"/>
      <c r="C30" s="1"/>
      <c r="D30" s="1"/>
    </row>
    <row r="31" spans="1:4" ht="12.75">
      <c r="A31" s="1"/>
      <c r="B31" s="224"/>
      <c r="C31" s="1"/>
      <c r="D31" s="1"/>
    </row>
    <row r="32" spans="1:4" ht="12.75">
      <c r="A32" s="1"/>
      <c r="B32" s="224"/>
      <c r="C32" s="1"/>
      <c r="D32" s="1"/>
    </row>
    <row r="33" spans="1:4" ht="12.75">
      <c r="A33" s="1"/>
      <c r="B33" s="224"/>
      <c r="C33" s="1"/>
      <c r="D33" s="1"/>
    </row>
    <row r="34" spans="1:4" ht="12.75">
      <c r="A34" s="1"/>
      <c r="B34" s="224"/>
      <c r="C34" s="1"/>
      <c r="D34" s="1"/>
    </row>
    <row r="35" spans="1:4" ht="12.75">
      <c r="A35" s="1"/>
      <c r="B35" s="224"/>
      <c r="C35" s="1"/>
      <c r="D35" s="1"/>
    </row>
    <row r="36" spans="1:4" ht="12.75">
      <c r="A36" s="1"/>
      <c r="B36" s="224"/>
      <c r="C36" s="1"/>
      <c r="D36" s="1"/>
    </row>
    <row r="37" spans="1:4" ht="12.75">
      <c r="A37" s="1"/>
      <c r="B37" s="224"/>
      <c r="C37" s="1"/>
      <c r="D37" s="1"/>
    </row>
    <row r="38" spans="1:4" ht="12.75">
      <c r="A38" s="1"/>
      <c r="B38" s="224"/>
      <c r="C38" s="1"/>
      <c r="D38" s="1"/>
    </row>
    <row r="39" spans="1:4" ht="12.75">
      <c r="A39" s="1"/>
      <c r="B39" s="224"/>
      <c r="C39" s="1"/>
      <c r="D39" s="1"/>
    </row>
    <row r="40" spans="1:4" ht="12.75">
      <c r="A40" s="1"/>
      <c r="B40" s="224"/>
      <c r="C40" s="1"/>
      <c r="D40" s="1"/>
    </row>
    <row r="41" spans="1:4" ht="12.75">
      <c r="A41" s="1"/>
      <c r="B41" s="224"/>
      <c r="C41" s="1"/>
      <c r="D41" s="1"/>
    </row>
    <row r="42" spans="1:4" ht="12.75">
      <c r="A42" s="1"/>
      <c r="B42" s="224"/>
      <c r="C42" s="1"/>
      <c r="D42" s="1"/>
    </row>
    <row r="43" spans="1:4" ht="12.75">
      <c r="A43" s="1"/>
      <c r="B43" s="224"/>
      <c r="C43" s="1"/>
      <c r="D43" s="1"/>
    </row>
    <row r="44" spans="1:4" ht="12.75">
      <c r="A44" s="1"/>
      <c r="B44" s="224"/>
      <c r="C44" s="1"/>
      <c r="D44" s="1"/>
    </row>
    <row r="45" spans="1:4" ht="12.75">
      <c r="A45" s="1"/>
      <c r="B45" s="224"/>
      <c r="C45" s="1"/>
      <c r="D45" s="1"/>
    </row>
    <row r="46" spans="1:4" ht="12.75">
      <c r="A46" s="1"/>
      <c r="B46" s="224"/>
      <c r="C46" s="1"/>
      <c r="D46" s="1"/>
    </row>
    <row r="47" spans="1:4" ht="12.75">
      <c r="A47" s="1"/>
      <c r="B47" s="224"/>
      <c r="C47" s="1"/>
      <c r="D47" s="1"/>
    </row>
    <row r="48" spans="1:4" ht="12.75" customHeight="1">
      <c r="A48" s="1"/>
      <c r="B48" s="224"/>
      <c r="C48" s="1"/>
      <c r="D48" s="1"/>
    </row>
    <row r="49" spans="1:4" ht="12.75">
      <c r="A49" s="1"/>
      <c r="B49" s="224"/>
      <c r="C49" s="1"/>
      <c r="D49" s="1"/>
    </row>
    <row r="50" spans="1:4" ht="12.75">
      <c r="A50" s="1"/>
      <c r="B50" s="224"/>
      <c r="C50" s="1"/>
      <c r="D50" s="1"/>
    </row>
    <row r="51" spans="1:4" ht="12.75">
      <c r="A51" s="1"/>
      <c r="B51" s="224"/>
      <c r="C51" s="1"/>
      <c r="D51" s="1"/>
    </row>
    <row r="52" spans="1:4" ht="12.75">
      <c r="A52" s="1"/>
      <c r="B52" s="224"/>
      <c r="C52" s="1"/>
      <c r="D52" s="1"/>
    </row>
    <row r="53" spans="1:4" ht="12.75">
      <c r="A53" s="1"/>
      <c r="B53" s="224"/>
      <c r="C53" s="1"/>
      <c r="D53" s="1"/>
    </row>
    <row r="54" spans="1:4" ht="12.75">
      <c r="A54" s="1"/>
      <c r="B54" s="224"/>
      <c r="C54" s="1"/>
      <c r="D54" s="1"/>
    </row>
    <row r="55" spans="1:4" ht="12.75">
      <c r="A55" s="1"/>
      <c r="B55" s="224"/>
      <c r="C55" s="1"/>
      <c r="D55" s="1"/>
    </row>
    <row r="56" spans="1:4" ht="12.75">
      <c r="A56" s="1"/>
      <c r="B56" s="224"/>
      <c r="C56" s="1"/>
      <c r="D56" s="1"/>
    </row>
    <row r="57" spans="1:4" ht="12.75">
      <c r="A57" s="1"/>
      <c r="B57" s="224"/>
      <c r="C57" s="1"/>
      <c r="D57" s="1"/>
    </row>
    <row r="58" spans="1:4" ht="12.75">
      <c r="A58" s="1"/>
      <c r="B58" s="224"/>
      <c r="C58" s="1"/>
      <c r="D58" s="1"/>
    </row>
    <row r="59" spans="1:4" ht="12.75">
      <c r="A59" s="1"/>
      <c r="B59" s="224"/>
      <c r="C59" s="1"/>
      <c r="D59" s="1"/>
    </row>
    <row r="60" spans="1:4" ht="12.75">
      <c r="A60" s="1"/>
      <c r="B60" s="224"/>
      <c r="C60" s="1"/>
      <c r="D60" s="1"/>
    </row>
    <row r="61" spans="1:4" ht="12.75">
      <c r="A61" s="1"/>
      <c r="B61" s="224"/>
      <c r="C61" s="1"/>
      <c r="D61" s="1"/>
    </row>
    <row r="62" spans="1:4" ht="12.75">
      <c r="A62" s="1"/>
      <c r="B62" s="224"/>
      <c r="C62" s="1"/>
      <c r="D62" s="1"/>
    </row>
    <row r="63" spans="1:4" ht="12.75">
      <c r="A63" s="1"/>
      <c r="B63" s="224"/>
      <c r="C63" s="1"/>
      <c r="D63" s="1"/>
    </row>
    <row r="64" spans="1:4" ht="12.75">
      <c r="A64" s="1"/>
      <c r="B64" s="224"/>
      <c r="C64" s="1"/>
      <c r="D64" s="1"/>
    </row>
    <row r="65" spans="1:4" ht="12.75">
      <c r="A65" s="1"/>
      <c r="B65" s="224"/>
      <c r="C65" s="1"/>
      <c r="D65" s="1"/>
    </row>
    <row r="66" spans="1:4" ht="12.75">
      <c r="A66" s="1"/>
      <c r="B66" s="224"/>
      <c r="C66" s="1"/>
      <c r="D66" s="1"/>
    </row>
    <row r="67" spans="1:4" ht="12.75">
      <c r="A67" s="1"/>
      <c r="B67" s="224"/>
      <c r="C67" s="1"/>
      <c r="D67" s="1"/>
    </row>
    <row r="68" spans="1:4" ht="12.75">
      <c r="A68" s="1"/>
      <c r="B68" s="224"/>
      <c r="C68" s="1"/>
      <c r="D68" s="1"/>
    </row>
    <row r="69" spans="1:4" ht="12.75">
      <c r="A69" s="1"/>
      <c r="B69" s="224"/>
      <c r="C69" s="1"/>
      <c r="D69" s="1"/>
    </row>
    <row r="70" spans="1:4" ht="12.75">
      <c r="A70" s="1"/>
      <c r="B70" s="224"/>
      <c r="C70" s="1"/>
      <c r="D70" s="1"/>
    </row>
    <row r="71" spans="1:4" ht="12.75">
      <c r="A71" s="1"/>
      <c r="B71" s="224"/>
      <c r="C71" s="1"/>
      <c r="D71" s="1"/>
    </row>
    <row r="72" spans="1:4" ht="12.75">
      <c r="A72" s="1"/>
      <c r="B72" s="224"/>
      <c r="C72" s="1"/>
      <c r="D72" s="1"/>
    </row>
    <row r="73" spans="1:4" ht="12.75">
      <c r="A73" s="1"/>
      <c r="B73" s="224"/>
      <c r="C73" s="1"/>
      <c r="D73" s="1"/>
    </row>
    <row r="74" spans="1:4" ht="12.75">
      <c r="A74" s="1"/>
      <c r="B74" s="224"/>
      <c r="C74" s="1"/>
      <c r="D74" s="1"/>
    </row>
    <row r="75" spans="1:4" ht="12.75">
      <c r="A75" s="1"/>
      <c r="B75" s="224"/>
      <c r="C75" s="1"/>
      <c r="D75" s="1"/>
    </row>
    <row r="76" spans="1:4" ht="12.75">
      <c r="A76" s="1"/>
      <c r="B76" s="224"/>
      <c r="C76" s="1"/>
      <c r="D76" s="1"/>
    </row>
    <row r="77" spans="1:4" ht="12.75">
      <c r="A77" s="1"/>
      <c r="B77" s="224"/>
      <c r="C77" s="1"/>
      <c r="D77" s="1"/>
    </row>
    <row r="78" spans="1:4" ht="12.75">
      <c r="A78" s="1"/>
      <c r="B78" s="224"/>
      <c r="C78" s="1"/>
      <c r="D78" s="1"/>
    </row>
    <row r="79" spans="1:4" ht="12.75">
      <c r="A79" s="1"/>
      <c r="B79" s="224"/>
      <c r="C79" s="1"/>
      <c r="D79" s="1"/>
    </row>
    <row r="80" spans="1:4" ht="12.75">
      <c r="A80" s="1"/>
      <c r="B80" s="224"/>
      <c r="C80" s="1"/>
      <c r="D80" s="1"/>
    </row>
    <row r="81" spans="1:4" ht="12.75">
      <c r="A81" s="1"/>
      <c r="B81" s="224"/>
      <c r="C81" s="1"/>
      <c r="D81" s="1"/>
    </row>
    <row r="82" spans="1:4" ht="12.75">
      <c r="A82" s="1"/>
      <c r="B82" s="224"/>
      <c r="C82" s="1"/>
      <c r="D82" s="1"/>
    </row>
    <row r="83" spans="1:4" ht="12.75">
      <c r="A83" s="1"/>
      <c r="B83" s="224"/>
      <c r="C83" s="1"/>
      <c r="D83" s="1"/>
    </row>
    <row r="84" spans="1:4" ht="12.75">
      <c r="A84" s="1"/>
      <c r="B84" s="224"/>
      <c r="C84" s="1"/>
      <c r="D84" s="1"/>
    </row>
    <row r="85" spans="1:4" ht="12.75">
      <c r="A85" s="1"/>
      <c r="B85" s="224"/>
      <c r="C85" s="1"/>
      <c r="D85" s="1"/>
    </row>
    <row r="86" ht="12.75">
      <c r="B86" s="260"/>
    </row>
    <row r="87" spans="1:2" ht="12.75">
      <c r="A87" s="139"/>
      <c r="B87" s="139"/>
    </row>
    <row r="88" ht="12.75">
      <c r="B88" s="260"/>
    </row>
    <row r="89" ht="12.75">
      <c r="B89" s="260"/>
    </row>
    <row r="90" ht="12.75">
      <c r="B90" s="260"/>
    </row>
    <row r="91" ht="12.75">
      <c r="B91" s="260"/>
    </row>
    <row r="92" ht="12.75">
      <c r="B92" s="260"/>
    </row>
    <row r="93" ht="12.75">
      <c r="B93" s="260"/>
    </row>
    <row r="94" ht="12.75">
      <c r="B94" s="260"/>
    </row>
    <row r="95" ht="12.75">
      <c r="B95" s="260"/>
    </row>
    <row r="96" ht="12.75">
      <c r="B96" s="260"/>
    </row>
    <row r="97" ht="12.75">
      <c r="B97" s="260"/>
    </row>
    <row r="98" ht="12.75">
      <c r="B98" s="260"/>
    </row>
    <row r="99" ht="12.75">
      <c r="B99" s="260"/>
    </row>
    <row r="100" ht="12.75">
      <c r="B100" s="260"/>
    </row>
    <row r="101" ht="12.75">
      <c r="B101" s="260"/>
    </row>
    <row r="102" ht="12.75">
      <c r="B102" s="260"/>
    </row>
    <row r="103" ht="12.75">
      <c r="B103" s="260"/>
    </row>
    <row r="104" ht="12.75">
      <c r="B104" s="260"/>
    </row>
    <row r="105" ht="12.75">
      <c r="B105" s="260"/>
    </row>
    <row r="106" ht="12.75">
      <c r="B106" s="260"/>
    </row>
    <row r="107" ht="12.75">
      <c r="B107" s="260"/>
    </row>
    <row r="108" ht="12.75">
      <c r="B108" s="260"/>
    </row>
    <row r="109" ht="12.75">
      <c r="B109" s="260"/>
    </row>
    <row r="110" ht="12.75">
      <c r="B110" s="260"/>
    </row>
    <row r="111" ht="12.75">
      <c r="B111" s="260"/>
    </row>
    <row r="112" ht="12.75">
      <c r="B112" s="260"/>
    </row>
    <row r="113" ht="12.75">
      <c r="B113" s="260"/>
    </row>
    <row r="114" ht="12.75">
      <c r="B114" s="260"/>
    </row>
    <row r="115" ht="12.75">
      <c r="B115" s="260"/>
    </row>
    <row r="116" ht="12.75">
      <c r="B116" s="260"/>
    </row>
    <row r="117" ht="12.75">
      <c r="B117" s="260"/>
    </row>
    <row r="118" ht="12.75">
      <c r="B118" s="260"/>
    </row>
    <row r="119" ht="12.75">
      <c r="B119" s="260"/>
    </row>
    <row r="120" ht="12.75">
      <c r="B120" s="260"/>
    </row>
    <row r="121" ht="12.75">
      <c r="B121" s="260"/>
    </row>
    <row r="122" ht="12.75">
      <c r="B122" s="260"/>
    </row>
    <row r="123" ht="12.75">
      <c r="B123" s="260"/>
    </row>
    <row r="124" ht="12.75">
      <c r="B124" s="260"/>
    </row>
    <row r="125" ht="12.75">
      <c r="B125" s="260"/>
    </row>
    <row r="126" ht="12.75">
      <c r="B126" s="260"/>
    </row>
    <row r="127" ht="12.75">
      <c r="B127" s="260"/>
    </row>
    <row r="128" ht="12.75">
      <c r="B128" s="260"/>
    </row>
    <row r="129" ht="12.75">
      <c r="B129" s="260"/>
    </row>
    <row r="130" ht="12.75">
      <c r="B130" s="260"/>
    </row>
    <row r="131" ht="12.75">
      <c r="B131" s="260"/>
    </row>
    <row r="132" ht="12.75">
      <c r="B132" s="260"/>
    </row>
    <row r="133" ht="12.75">
      <c r="B133" s="260"/>
    </row>
    <row r="134" ht="12.75">
      <c r="B134" s="260"/>
    </row>
    <row r="135" ht="12.75">
      <c r="B135" s="260"/>
    </row>
    <row r="136" ht="12.75">
      <c r="B136" s="260"/>
    </row>
    <row r="137" ht="12.75">
      <c r="B137" s="260"/>
    </row>
    <row r="138" ht="12.75">
      <c r="B138" s="260"/>
    </row>
    <row r="139" ht="12.75">
      <c r="B139" s="260"/>
    </row>
    <row r="140" ht="12.75">
      <c r="B140" s="260"/>
    </row>
    <row r="141" ht="12.75">
      <c r="B141" s="260"/>
    </row>
    <row r="142" ht="12.75">
      <c r="B142" s="260"/>
    </row>
    <row r="143" ht="12.75">
      <c r="B143" s="260"/>
    </row>
    <row r="144" ht="12.75">
      <c r="B144" s="260"/>
    </row>
    <row r="145" ht="12.75">
      <c r="B145" s="260"/>
    </row>
    <row r="146" ht="12.75">
      <c r="B146" s="260"/>
    </row>
    <row r="147" ht="12.75">
      <c r="B147" s="260"/>
    </row>
    <row r="148" ht="12.75">
      <c r="B148" s="260"/>
    </row>
    <row r="149" ht="12.75">
      <c r="B149" s="260"/>
    </row>
    <row r="150" ht="12.75">
      <c r="B150" s="260"/>
    </row>
    <row r="151" ht="12.75">
      <c r="B151" s="260"/>
    </row>
    <row r="152" ht="12.75">
      <c r="B152" s="260"/>
    </row>
    <row r="153" ht="12.75">
      <c r="B153" s="260"/>
    </row>
    <row r="154" ht="12.75">
      <c r="B154" s="260"/>
    </row>
    <row r="155" ht="12.75">
      <c r="B155" s="260"/>
    </row>
    <row r="156" ht="12.75">
      <c r="B156" s="260"/>
    </row>
    <row r="157" ht="12.75">
      <c r="B157" s="260"/>
    </row>
    <row r="158" ht="12.75">
      <c r="B158" s="260"/>
    </row>
    <row r="159" ht="12.75">
      <c r="B159" s="260"/>
    </row>
    <row r="160" ht="12.75">
      <c r="B160" s="260"/>
    </row>
    <row r="161" ht="12.75">
      <c r="B161" s="260"/>
    </row>
    <row r="162" ht="12.75">
      <c r="B162" s="260"/>
    </row>
    <row r="163" ht="12.75">
      <c r="B163" s="260"/>
    </row>
    <row r="164" ht="12.75">
      <c r="B164" s="260"/>
    </row>
    <row r="165" ht="12.75">
      <c r="B165" s="260"/>
    </row>
    <row r="166" ht="12.75">
      <c r="B166" s="260"/>
    </row>
    <row r="167" ht="12.75">
      <c r="B167" s="260"/>
    </row>
    <row r="168" ht="12.75">
      <c r="B168" s="260"/>
    </row>
    <row r="169" ht="12.75">
      <c r="B169" s="260"/>
    </row>
    <row r="170" ht="12.75">
      <c r="B170" s="260"/>
    </row>
    <row r="171" ht="12.75">
      <c r="B171" s="260"/>
    </row>
    <row r="172" ht="12.75">
      <c r="B172" s="260"/>
    </row>
    <row r="173" ht="12.75">
      <c r="B173" s="260"/>
    </row>
    <row r="174" ht="12.75">
      <c r="B174" s="260"/>
    </row>
    <row r="175" ht="12.75">
      <c r="B175" s="260"/>
    </row>
    <row r="176" ht="12.75">
      <c r="B176" s="260"/>
    </row>
    <row r="177" ht="12.75">
      <c r="B177" s="260"/>
    </row>
    <row r="178" ht="12.75">
      <c r="B178" s="260"/>
    </row>
    <row r="179" ht="12.75">
      <c r="B179" s="260"/>
    </row>
    <row r="180" ht="12.75">
      <c r="B180" s="260"/>
    </row>
    <row r="181" ht="12.75">
      <c r="B181" s="260"/>
    </row>
    <row r="182" ht="12.75">
      <c r="B182" s="260"/>
    </row>
    <row r="183" ht="12.75">
      <c r="B183" s="260"/>
    </row>
    <row r="184" ht="12.75">
      <c r="B184" s="260"/>
    </row>
    <row r="185" ht="12.75">
      <c r="B185" s="260"/>
    </row>
    <row r="186" ht="12.75">
      <c r="B186" s="260"/>
    </row>
    <row r="187" ht="12.75">
      <c r="B187" s="260"/>
    </row>
    <row r="188" ht="12.75">
      <c r="B188" s="260"/>
    </row>
    <row r="189" ht="12.75">
      <c r="B189" s="260"/>
    </row>
    <row r="190" ht="12.75">
      <c r="B190" s="260"/>
    </row>
    <row r="191" ht="12.75">
      <c r="B191" s="260"/>
    </row>
    <row r="192" ht="12.75">
      <c r="B192" s="260"/>
    </row>
    <row r="193" ht="12.75">
      <c r="B193" s="260"/>
    </row>
    <row r="194" ht="12.75">
      <c r="B194" s="260"/>
    </row>
    <row r="195" ht="12.75">
      <c r="B195" s="260"/>
    </row>
    <row r="196" ht="12.75">
      <c r="B196" s="260"/>
    </row>
    <row r="197" ht="12.75">
      <c r="B197" s="260"/>
    </row>
    <row r="198" ht="12.75">
      <c r="B198" s="260"/>
    </row>
    <row r="199" ht="12.75">
      <c r="B199" s="260"/>
    </row>
    <row r="200" ht="12.75">
      <c r="B200" s="260"/>
    </row>
    <row r="201" ht="12.75">
      <c r="B201" s="260"/>
    </row>
    <row r="202" ht="12.75">
      <c r="B202" s="260"/>
    </row>
    <row r="203" ht="12.75">
      <c r="B203" s="260"/>
    </row>
    <row r="204" ht="12.75">
      <c r="B204" s="260"/>
    </row>
    <row r="205" ht="12.75">
      <c r="B205" s="260"/>
    </row>
    <row r="206" ht="12.75">
      <c r="B206" s="260"/>
    </row>
    <row r="207" ht="12.75">
      <c r="B207" s="260"/>
    </row>
    <row r="208" ht="12.75">
      <c r="B208" s="260"/>
    </row>
    <row r="209" ht="12.75">
      <c r="B209" s="260"/>
    </row>
    <row r="210" ht="12.75">
      <c r="B210" s="260"/>
    </row>
    <row r="211" ht="12.75">
      <c r="B211" s="260"/>
    </row>
    <row r="212" ht="12.75">
      <c r="B212" s="260"/>
    </row>
    <row r="213" ht="12.75">
      <c r="B213" s="260"/>
    </row>
    <row r="214" ht="12.75">
      <c r="B214" s="260"/>
    </row>
    <row r="215" ht="12.75">
      <c r="B215" s="260"/>
    </row>
    <row r="216" ht="12.75">
      <c r="B216" s="260"/>
    </row>
    <row r="217" ht="12.75">
      <c r="B217" s="260"/>
    </row>
    <row r="218" ht="12.75">
      <c r="B218" s="260"/>
    </row>
    <row r="219" ht="12.75">
      <c r="B219" s="260"/>
    </row>
    <row r="220" ht="12.75">
      <c r="B220" s="260"/>
    </row>
    <row r="221" ht="12.75">
      <c r="B221" s="260"/>
    </row>
    <row r="222" ht="12.75">
      <c r="B222" s="260"/>
    </row>
    <row r="223" ht="12.75">
      <c r="B223" s="260"/>
    </row>
    <row r="224" ht="12.75">
      <c r="B224" s="260"/>
    </row>
    <row r="225" ht="12.75">
      <c r="B225" s="260"/>
    </row>
    <row r="226" ht="12.75">
      <c r="B226" s="260"/>
    </row>
    <row r="227" ht="12.75">
      <c r="B227" s="260"/>
    </row>
    <row r="228" ht="12.75">
      <c r="B228" s="260"/>
    </row>
    <row r="229" ht="12.75">
      <c r="B229" s="260"/>
    </row>
    <row r="230" ht="12.75">
      <c r="B230" s="260"/>
    </row>
    <row r="231" ht="12.75">
      <c r="B231" s="260"/>
    </row>
    <row r="232" ht="12.75">
      <c r="B232" s="260"/>
    </row>
    <row r="233" ht="12.75">
      <c r="B233" s="260"/>
    </row>
    <row r="234" ht="12.75">
      <c r="B234" s="260"/>
    </row>
    <row r="235" ht="12.75">
      <c r="B235" s="260"/>
    </row>
    <row r="236" ht="12.75">
      <c r="B236" s="260"/>
    </row>
    <row r="237" ht="12.75">
      <c r="B237" s="260"/>
    </row>
    <row r="238" ht="12.75">
      <c r="B238" s="260"/>
    </row>
    <row r="239" ht="12.75">
      <c r="B239" s="260"/>
    </row>
    <row r="240" ht="12.75">
      <c r="B240" s="260"/>
    </row>
    <row r="241" ht="12.75">
      <c r="B241" s="260"/>
    </row>
    <row r="242" ht="12.75">
      <c r="B242" s="260"/>
    </row>
    <row r="243" ht="12.75">
      <c r="B243" s="260"/>
    </row>
    <row r="244" ht="12.75">
      <c r="B244" s="260"/>
    </row>
    <row r="245" ht="12.75">
      <c r="B245" s="260"/>
    </row>
    <row r="246" ht="12.75">
      <c r="B246" s="260"/>
    </row>
    <row r="247" ht="12.75">
      <c r="B247" s="260"/>
    </row>
    <row r="248" ht="12.75">
      <c r="B248" s="260"/>
    </row>
    <row r="249" ht="12.75">
      <c r="B249" s="260"/>
    </row>
    <row r="250" ht="12.75">
      <c r="B250" s="260"/>
    </row>
    <row r="251" ht="12.75">
      <c r="B251" s="260"/>
    </row>
    <row r="252" ht="12.75">
      <c r="B252" s="260"/>
    </row>
    <row r="253" ht="12.75">
      <c r="B253" s="260"/>
    </row>
    <row r="254" ht="12.75">
      <c r="B254" s="260"/>
    </row>
    <row r="255" ht="12.75">
      <c r="B255" s="260"/>
    </row>
    <row r="256" ht="12.75">
      <c r="B256" s="260"/>
    </row>
    <row r="257" ht="12.75">
      <c r="B257" s="260"/>
    </row>
    <row r="258" ht="12.75">
      <c r="B258" s="260"/>
    </row>
    <row r="259" ht="12.75">
      <c r="B259" s="260"/>
    </row>
    <row r="260" ht="12.75">
      <c r="B260" s="260"/>
    </row>
    <row r="261" ht="12.75">
      <c r="B261" s="260"/>
    </row>
    <row r="262" ht="12.75">
      <c r="B262" s="260"/>
    </row>
    <row r="263" ht="12.75">
      <c r="B263" s="260"/>
    </row>
    <row r="264" ht="12.75">
      <c r="B264" s="260"/>
    </row>
    <row r="265" ht="12.75">
      <c r="B265" s="260"/>
    </row>
    <row r="266" ht="12.75">
      <c r="B266" s="260"/>
    </row>
    <row r="267" ht="12.75">
      <c r="B267" s="260"/>
    </row>
    <row r="268" ht="12.75">
      <c r="B268" s="260"/>
    </row>
    <row r="269" ht="12.75">
      <c r="B269" s="260"/>
    </row>
    <row r="270" ht="12.75">
      <c r="B270" s="260"/>
    </row>
    <row r="271" ht="12.75">
      <c r="B271" s="260"/>
    </row>
    <row r="272" ht="12.75">
      <c r="B272" s="260"/>
    </row>
    <row r="273" ht="12.75">
      <c r="B273" s="260"/>
    </row>
    <row r="274" ht="12.75">
      <c r="B274" s="260"/>
    </row>
    <row r="275" ht="12.75">
      <c r="B275" s="260"/>
    </row>
    <row r="276" ht="12.75">
      <c r="B276" s="260"/>
    </row>
    <row r="277" ht="12.75">
      <c r="B277" s="260"/>
    </row>
    <row r="278" ht="12.75">
      <c r="B278" s="260"/>
    </row>
    <row r="279" ht="12.75">
      <c r="B279" s="260"/>
    </row>
    <row r="280" ht="12.75">
      <c r="B280" s="260"/>
    </row>
    <row r="281" ht="12.75">
      <c r="B281" s="260"/>
    </row>
    <row r="282" ht="12.75">
      <c r="B282" s="260"/>
    </row>
    <row r="283" ht="12.75">
      <c r="B283" s="260"/>
    </row>
    <row r="284" ht="12.75">
      <c r="B284" s="260"/>
    </row>
    <row r="285" ht="12.75">
      <c r="B285" s="260"/>
    </row>
    <row r="286" ht="12.75">
      <c r="B286" s="260"/>
    </row>
    <row r="287" ht="12.75">
      <c r="B287" s="260"/>
    </row>
    <row r="288" ht="12.75">
      <c r="B288" s="260"/>
    </row>
    <row r="289" ht="12.75">
      <c r="B289" s="260"/>
    </row>
    <row r="290" ht="12.75">
      <c r="B290" s="260"/>
    </row>
    <row r="291" ht="12.75">
      <c r="B291" s="260"/>
    </row>
    <row r="292" ht="12.75">
      <c r="B292" s="260"/>
    </row>
    <row r="293" ht="12.75">
      <c r="B293" s="260"/>
    </row>
    <row r="294" ht="12.75">
      <c r="B294" s="260"/>
    </row>
    <row r="295" ht="12.75">
      <c r="B295" s="260"/>
    </row>
    <row r="296" ht="12.75">
      <c r="B296" s="260"/>
    </row>
    <row r="297" ht="12.75">
      <c r="B297" s="260"/>
    </row>
    <row r="298" ht="12.75">
      <c r="B298" s="260"/>
    </row>
    <row r="299" ht="12.75">
      <c r="B299" s="260"/>
    </row>
    <row r="300" ht="12.75">
      <c r="B300" s="260"/>
    </row>
    <row r="301" ht="12.75">
      <c r="B301" s="260"/>
    </row>
    <row r="302" ht="12.75">
      <c r="B302" s="260"/>
    </row>
    <row r="303" ht="12.75">
      <c r="B303" s="260"/>
    </row>
    <row r="304" ht="12.75">
      <c r="B304" s="260"/>
    </row>
    <row r="305" ht="12.75">
      <c r="B305" s="260"/>
    </row>
    <row r="306" ht="12.75">
      <c r="B306" s="260"/>
    </row>
    <row r="307" ht="12.75">
      <c r="B307" s="260"/>
    </row>
    <row r="308" ht="12.75">
      <c r="B308" s="260"/>
    </row>
    <row r="309" ht="12.75">
      <c r="B309" s="260"/>
    </row>
    <row r="310" ht="12.75">
      <c r="B310" s="260"/>
    </row>
    <row r="311" ht="12.75">
      <c r="B311" s="260"/>
    </row>
    <row r="312" ht="12.75">
      <c r="B312" s="260"/>
    </row>
    <row r="313" ht="12.75">
      <c r="B313" s="260"/>
    </row>
    <row r="314" ht="12.75">
      <c r="B314" s="260"/>
    </row>
    <row r="315" ht="12.75">
      <c r="B315" s="260"/>
    </row>
    <row r="316" ht="12.75">
      <c r="B316" s="260"/>
    </row>
    <row r="317" ht="12.75">
      <c r="B317" s="260"/>
    </row>
    <row r="318" ht="12.75">
      <c r="B318" s="260"/>
    </row>
    <row r="319" ht="12.75">
      <c r="B319" s="260"/>
    </row>
    <row r="320" ht="12.75">
      <c r="B320" s="260"/>
    </row>
    <row r="321" ht="12.75">
      <c r="B321" s="260"/>
    </row>
    <row r="322" ht="12.75">
      <c r="B322" s="260"/>
    </row>
    <row r="323" ht="12.75">
      <c r="B323" s="260"/>
    </row>
    <row r="324" ht="12.75">
      <c r="B324" s="260"/>
    </row>
    <row r="325" ht="12.75">
      <c r="B325" s="260"/>
    </row>
    <row r="326" ht="12.75">
      <c r="B326" s="260"/>
    </row>
    <row r="327" ht="12.75">
      <c r="B327" s="260"/>
    </row>
    <row r="328" ht="12.75">
      <c r="B328" s="260"/>
    </row>
    <row r="329" ht="12.75">
      <c r="B329" s="260"/>
    </row>
    <row r="330" ht="12.75">
      <c r="B330" s="260"/>
    </row>
    <row r="331" ht="12.75">
      <c r="B331" s="260"/>
    </row>
    <row r="332" ht="12.75">
      <c r="B332" s="260"/>
    </row>
    <row r="333" ht="12.75">
      <c r="B333" s="260"/>
    </row>
    <row r="334" ht="12.75">
      <c r="B334" s="260"/>
    </row>
    <row r="335" ht="12.75">
      <c r="B335" s="260"/>
    </row>
    <row r="336" ht="12.75">
      <c r="B336" s="260"/>
    </row>
    <row r="337" ht="12.75">
      <c r="B337" s="260"/>
    </row>
    <row r="338" ht="12.75">
      <c r="B338" s="260"/>
    </row>
    <row r="339" ht="12.75">
      <c r="B339" s="260"/>
    </row>
    <row r="340" ht="12.75">
      <c r="B340" s="260"/>
    </row>
    <row r="341" ht="12.75">
      <c r="B341" s="260"/>
    </row>
    <row r="342" ht="12.75">
      <c r="B342" s="260"/>
    </row>
    <row r="343" ht="12.75">
      <c r="B343" s="260"/>
    </row>
    <row r="344" ht="12.75">
      <c r="B344" s="260"/>
    </row>
    <row r="345" ht="12.75">
      <c r="B345" s="260"/>
    </row>
    <row r="346" ht="12.75">
      <c r="B346" s="260"/>
    </row>
    <row r="347" ht="12.75">
      <c r="B347" s="260"/>
    </row>
    <row r="348" ht="12.75">
      <c r="B348" s="260"/>
    </row>
    <row r="349" ht="12.75">
      <c r="B349" s="260"/>
    </row>
    <row r="350" ht="12.75">
      <c r="B350" s="260"/>
    </row>
    <row r="351" ht="12.75">
      <c r="B351" s="260"/>
    </row>
    <row r="352" ht="12.75">
      <c r="B352" s="260"/>
    </row>
    <row r="353" ht="12.75">
      <c r="B353" s="260"/>
    </row>
    <row r="354" ht="12.75">
      <c r="B354" s="260"/>
    </row>
    <row r="355" ht="12.75">
      <c r="B355" s="260"/>
    </row>
    <row r="356" ht="12.75">
      <c r="B356" s="260"/>
    </row>
    <row r="357" ht="12.75">
      <c r="B357" s="260"/>
    </row>
    <row r="358" ht="12.75">
      <c r="B358" s="260"/>
    </row>
    <row r="359" ht="12.75">
      <c r="B359" s="260"/>
    </row>
    <row r="360" ht="12.75">
      <c r="B360" s="260"/>
    </row>
    <row r="361" ht="12.75">
      <c r="B361" s="260"/>
    </row>
    <row r="362" ht="12.75">
      <c r="B362" s="260"/>
    </row>
    <row r="363" ht="12.75">
      <c r="B363" s="260"/>
    </row>
    <row r="364" ht="12.75">
      <c r="B364" s="260"/>
    </row>
    <row r="365" ht="12.75">
      <c r="B365" s="260"/>
    </row>
    <row r="366" ht="12.75">
      <c r="B366" s="260"/>
    </row>
    <row r="367" ht="12.75">
      <c r="B367" s="260"/>
    </row>
    <row r="368" ht="12.75">
      <c r="B368" s="260"/>
    </row>
    <row r="369" ht="12.75">
      <c r="B369" s="260"/>
    </row>
    <row r="370" ht="12.75">
      <c r="B370" s="260"/>
    </row>
    <row r="371" ht="12.75">
      <c r="B371" s="260"/>
    </row>
    <row r="372" ht="12.75">
      <c r="B372" s="260"/>
    </row>
    <row r="373" ht="12.75">
      <c r="B373" s="260"/>
    </row>
    <row r="374" ht="12.75">
      <c r="B374" s="260"/>
    </row>
    <row r="375" ht="12.75">
      <c r="B375" s="260"/>
    </row>
    <row r="376" ht="12.75">
      <c r="B376" s="260"/>
    </row>
    <row r="377" ht="12.75">
      <c r="B377" s="260"/>
    </row>
    <row r="378" ht="12.75">
      <c r="B378" s="260"/>
    </row>
    <row r="379" ht="12.75">
      <c r="B379" s="260"/>
    </row>
    <row r="380" ht="12.75">
      <c r="B380" s="260"/>
    </row>
    <row r="381" ht="12.75">
      <c r="B381" s="260"/>
    </row>
    <row r="382" ht="12.75">
      <c r="B382" s="260"/>
    </row>
    <row r="383" ht="12.75">
      <c r="B383" s="260"/>
    </row>
    <row r="384" ht="12.75">
      <c r="B384" s="260"/>
    </row>
    <row r="385" ht="12.75">
      <c r="B385" s="260"/>
    </row>
    <row r="386" ht="12.75">
      <c r="B386" s="260"/>
    </row>
    <row r="387" ht="12.75">
      <c r="B387" s="260"/>
    </row>
    <row r="388" ht="12.75">
      <c r="B388" s="260"/>
    </row>
    <row r="389" ht="12.75">
      <c r="B389" s="260"/>
    </row>
    <row r="390" ht="12.75">
      <c r="B390" s="260"/>
    </row>
    <row r="391" ht="12.75">
      <c r="B391" s="260"/>
    </row>
    <row r="392" ht="12.75">
      <c r="B392" s="260"/>
    </row>
    <row r="393" ht="12.75">
      <c r="B393" s="260"/>
    </row>
    <row r="394" ht="12.75">
      <c r="B394" s="260"/>
    </row>
    <row r="395" ht="12.75">
      <c r="B395" s="260"/>
    </row>
    <row r="396" ht="12.75">
      <c r="B396" s="260"/>
    </row>
    <row r="397" ht="12.75">
      <c r="B397" s="260"/>
    </row>
    <row r="398" ht="12.75">
      <c r="B398" s="260"/>
    </row>
    <row r="399" ht="12.75">
      <c r="B399" s="260"/>
    </row>
    <row r="400" ht="12.75">
      <c r="B400" s="260"/>
    </row>
    <row r="401" ht="12.75">
      <c r="B401" s="260"/>
    </row>
    <row r="402" ht="12.75">
      <c r="B402" s="260"/>
    </row>
    <row r="403" ht="12.75">
      <c r="B403" s="260"/>
    </row>
    <row r="404" ht="12.75">
      <c r="B404" s="260"/>
    </row>
    <row r="405" ht="12.75">
      <c r="B405" s="260"/>
    </row>
    <row r="406" ht="12.75">
      <c r="B406" s="260"/>
    </row>
    <row r="407" ht="12.75">
      <c r="B407" s="260"/>
    </row>
    <row r="408" ht="12.75">
      <c r="B408" s="260"/>
    </row>
    <row r="409" ht="12.75">
      <c r="B409" s="260"/>
    </row>
    <row r="410" ht="12.75">
      <c r="B410" s="260"/>
    </row>
    <row r="411" ht="12.75">
      <c r="B411" s="260"/>
    </row>
    <row r="412" ht="12.75">
      <c r="B412" s="260"/>
    </row>
    <row r="413" ht="12.75">
      <c r="B413" s="260"/>
    </row>
    <row r="414" ht="12.75">
      <c r="B414" s="260"/>
    </row>
    <row r="415" ht="12.75">
      <c r="B415" s="260"/>
    </row>
    <row r="416" ht="12.75">
      <c r="B416" s="260"/>
    </row>
    <row r="417" ht="12.75">
      <c r="B417" s="260"/>
    </row>
    <row r="418" ht="12.75">
      <c r="B418" s="260"/>
    </row>
    <row r="419" ht="12.75">
      <c r="B419" s="260"/>
    </row>
    <row r="420" ht="12.75">
      <c r="B420" s="260"/>
    </row>
    <row r="421" ht="12.75">
      <c r="B421" s="260"/>
    </row>
    <row r="422" ht="12.75">
      <c r="B422" s="260"/>
    </row>
    <row r="423" ht="12.75">
      <c r="B423" s="260"/>
    </row>
    <row r="424" ht="12.75">
      <c r="B424" s="260"/>
    </row>
    <row r="425" ht="12.75">
      <c r="B425" s="260"/>
    </row>
    <row r="426" ht="12.75">
      <c r="B426" s="260"/>
    </row>
    <row r="427" ht="12.75">
      <c r="B427" s="260"/>
    </row>
    <row r="428" ht="12.75">
      <c r="B428" s="260"/>
    </row>
    <row r="429" ht="12.75">
      <c r="B429" s="260"/>
    </row>
    <row r="430" ht="12.75">
      <c r="B430" s="260"/>
    </row>
    <row r="431" ht="12.75">
      <c r="B431" s="260"/>
    </row>
    <row r="432" ht="12.75">
      <c r="B432" s="260"/>
    </row>
    <row r="433" ht="12.75">
      <c r="B433" s="260"/>
    </row>
    <row r="434" ht="12.75">
      <c r="B434" s="260"/>
    </row>
    <row r="435" ht="12.75">
      <c r="B435" s="260"/>
    </row>
    <row r="436" ht="12.75">
      <c r="B436" s="260"/>
    </row>
    <row r="437" ht="12.75">
      <c r="B437" s="260"/>
    </row>
    <row r="438" ht="12.75">
      <c r="B438" s="260"/>
    </row>
    <row r="439" ht="12.75">
      <c r="B439" s="260"/>
    </row>
    <row r="440" ht="12.75">
      <c r="B440" s="260"/>
    </row>
    <row r="441" ht="12.75">
      <c r="B441" s="260"/>
    </row>
    <row r="442" ht="12.75">
      <c r="B442" s="260"/>
    </row>
    <row r="443" ht="12.75">
      <c r="B443" s="260"/>
    </row>
    <row r="444" ht="12.75">
      <c r="B444" s="260"/>
    </row>
    <row r="445" ht="12.75">
      <c r="B445" s="260"/>
    </row>
    <row r="446" ht="12.75">
      <c r="B446" s="260"/>
    </row>
    <row r="447" ht="12.75">
      <c r="B447" s="260"/>
    </row>
    <row r="448" ht="12.75">
      <c r="B448" s="260"/>
    </row>
    <row r="449" ht="12.75">
      <c r="B449" s="260"/>
    </row>
    <row r="450" ht="12.75">
      <c r="B450" s="260"/>
    </row>
    <row r="451" ht="12.75">
      <c r="B451" s="260"/>
    </row>
    <row r="452" ht="12.75">
      <c r="B452" s="260"/>
    </row>
    <row r="453" ht="12.75">
      <c r="B453" s="260"/>
    </row>
    <row r="454" ht="12.75">
      <c r="B454" s="260"/>
    </row>
    <row r="455" ht="12.75">
      <c r="B455" s="260"/>
    </row>
    <row r="456" ht="12.75">
      <c r="B456" s="260"/>
    </row>
    <row r="457" ht="12.75">
      <c r="B457" s="260"/>
    </row>
    <row r="458" ht="12.75">
      <c r="B458" s="260"/>
    </row>
    <row r="459" ht="12.75">
      <c r="B459" s="260"/>
    </row>
    <row r="460" ht="12.75">
      <c r="B460" s="260"/>
    </row>
    <row r="461" ht="12.75">
      <c r="B461" s="260"/>
    </row>
    <row r="462" ht="12.75">
      <c r="B462" s="260"/>
    </row>
    <row r="463" ht="12.75">
      <c r="B463" s="260"/>
    </row>
    <row r="464" ht="12.75">
      <c r="B464" s="260"/>
    </row>
    <row r="465" ht="12.75">
      <c r="B465" s="260"/>
    </row>
    <row r="466" ht="12.75">
      <c r="B466" s="260"/>
    </row>
    <row r="467" ht="12.75">
      <c r="B467" s="260"/>
    </row>
    <row r="468" ht="12.75">
      <c r="B468" s="260"/>
    </row>
    <row r="469" ht="12.75">
      <c r="B469" s="260"/>
    </row>
    <row r="470" ht="12.75">
      <c r="B470" s="260"/>
    </row>
    <row r="471" ht="12.75">
      <c r="B471" s="260"/>
    </row>
    <row r="472" ht="12.75">
      <c r="B472" s="260"/>
    </row>
    <row r="473" ht="12.75">
      <c r="B473" s="260"/>
    </row>
    <row r="474" ht="12.75">
      <c r="B474" s="260"/>
    </row>
    <row r="475" ht="12.75">
      <c r="B475" s="260"/>
    </row>
    <row r="476" ht="12.75">
      <c r="B476" s="260"/>
    </row>
    <row r="477" ht="12.75">
      <c r="B477" s="260"/>
    </row>
    <row r="478" ht="12.75">
      <c r="B478" s="260"/>
    </row>
    <row r="479" ht="12.75">
      <c r="B479" s="260"/>
    </row>
    <row r="480" ht="12.75">
      <c r="B480" s="260"/>
    </row>
    <row r="481" ht="12.75">
      <c r="B481" s="260"/>
    </row>
    <row r="482" ht="12.75">
      <c r="B482" s="260"/>
    </row>
    <row r="483" ht="12.75">
      <c r="B483" s="260"/>
    </row>
    <row r="484" ht="12.75">
      <c r="B484" s="260"/>
    </row>
    <row r="485" ht="12.75">
      <c r="B485" s="260"/>
    </row>
    <row r="486" ht="12.75">
      <c r="B486" s="260"/>
    </row>
    <row r="487" ht="12.75">
      <c r="B487" s="260"/>
    </row>
    <row r="488" ht="12.75">
      <c r="B488" s="260"/>
    </row>
    <row r="489" ht="12.75">
      <c r="B489" s="260"/>
    </row>
    <row r="490" ht="12.75">
      <c r="B490" s="260"/>
    </row>
    <row r="491" ht="12.75">
      <c r="B491" s="260"/>
    </row>
    <row r="492" ht="12.75">
      <c r="B492" s="260"/>
    </row>
    <row r="493" ht="12.75">
      <c r="B493" s="260"/>
    </row>
    <row r="494" ht="12.75">
      <c r="B494" s="260"/>
    </row>
    <row r="495" ht="12.75">
      <c r="B495" s="260"/>
    </row>
    <row r="496" ht="12.75">
      <c r="B496" s="260"/>
    </row>
    <row r="497" ht="12.75">
      <c r="B497" s="260"/>
    </row>
    <row r="498" ht="12.75">
      <c r="B498" s="260"/>
    </row>
    <row r="499" ht="12.75">
      <c r="B499" s="260"/>
    </row>
    <row r="500" ht="12.75">
      <c r="B500" s="260"/>
    </row>
    <row r="501" ht="12.75">
      <c r="B501" s="260"/>
    </row>
    <row r="502" ht="12.75">
      <c r="B502" s="260"/>
    </row>
    <row r="503" ht="12.75">
      <c r="B503" s="260"/>
    </row>
    <row r="504" ht="12.75">
      <c r="B504" s="260"/>
    </row>
    <row r="505" ht="12.75">
      <c r="B505" s="260"/>
    </row>
    <row r="506" ht="12.75">
      <c r="B506" s="260"/>
    </row>
    <row r="507" ht="12.75">
      <c r="B507" s="260"/>
    </row>
    <row r="508" ht="12.75">
      <c r="B508" s="260"/>
    </row>
    <row r="509" ht="12.75">
      <c r="B509" s="260"/>
    </row>
    <row r="510" ht="12.75">
      <c r="B510" s="260"/>
    </row>
    <row r="511" ht="12.75">
      <c r="B511" s="260"/>
    </row>
    <row r="512" ht="12.75">
      <c r="B512" s="260"/>
    </row>
    <row r="513" ht="12.75">
      <c r="B513" s="260"/>
    </row>
    <row r="514" ht="12.75">
      <c r="B514" s="260"/>
    </row>
    <row r="515" ht="12.75">
      <c r="B515" s="260"/>
    </row>
    <row r="516" ht="12.75">
      <c r="B516" s="260"/>
    </row>
    <row r="517" ht="12.75">
      <c r="B517" s="260"/>
    </row>
    <row r="518" ht="12.75">
      <c r="B518" s="260"/>
    </row>
    <row r="519" ht="12.75">
      <c r="B519" s="260"/>
    </row>
    <row r="520" ht="12.75">
      <c r="B520" s="260"/>
    </row>
    <row r="521" ht="12.75">
      <c r="B521" s="260"/>
    </row>
    <row r="522" ht="12.75">
      <c r="B522" s="260"/>
    </row>
    <row r="523" ht="12.75">
      <c r="B523" s="260"/>
    </row>
    <row r="524" ht="12.75">
      <c r="B524" s="260"/>
    </row>
    <row r="525" ht="12.75">
      <c r="B525" s="260"/>
    </row>
    <row r="526" ht="12.75">
      <c r="B526" s="260"/>
    </row>
    <row r="527" ht="12.75">
      <c r="B527" s="260"/>
    </row>
    <row r="528" ht="12.75">
      <c r="B528" s="260"/>
    </row>
    <row r="529" ht="12.75">
      <c r="B529" s="260"/>
    </row>
    <row r="530" ht="12.75">
      <c r="B530" s="260"/>
    </row>
    <row r="531" ht="12.75">
      <c r="B531" s="260"/>
    </row>
    <row r="532" ht="12.75">
      <c r="B532" s="260"/>
    </row>
    <row r="533" ht="12.75">
      <c r="B533" s="260"/>
    </row>
    <row r="534" ht="12.75">
      <c r="B534" s="260"/>
    </row>
    <row r="535" ht="12.75">
      <c r="B535" s="260"/>
    </row>
    <row r="536" ht="12.75">
      <c r="B536" s="260"/>
    </row>
    <row r="537" ht="12.75">
      <c r="B537" s="260"/>
    </row>
    <row r="538" ht="12.75">
      <c r="B538" s="260"/>
    </row>
    <row r="539" ht="12.75">
      <c r="B539" s="260"/>
    </row>
    <row r="540" ht="12.75">
      <c r="B540" s="260"/>
    </row>
    <row r="541" ht="12.75">
      <c r="B541" s="260"/>
    </row>
    <row r="542" ht="12.75">
      <c r="B542" s="260"/>
    </row>
    <row r="543" ht="12.75">
      <c r="B543" s="260"/>
    </row>
    <row r="544" ht="12.75">
      <c r="B544" s="260"/>
    </row>
    <row r="545" ht="12.75">
      <c r="B545" s="260"/>
    </row>
    <row r="546" ht="12.75">
      <c r="B546" s="260"/>
    </row>
    <row r="547" ht="12.75">
      <c r="B547" s="260"/>
    </row>
    <row r="548" ht="12.75">
      <c r="B548" s="260"/>
    </row>
    <row r="549" ht="12.75">
      <c r="B549" s="260"/>
    </row>
    <row r="550" ht="12.75">
      <c r="B550" s="260"/>
    </row>
    <row r="551" ht="12.75">
      <c r="B551" s="260"/>
    </row>
    <row r="552" ht="12.75">
      <c r="B552" s="260"/>
    </row>
    <row r="553" ht="12.75">
      <c r="B553" s="260"/>
    </row>
    <row r="554" ht="12.75">
      <c r="B554" s="260"/>
    </row>
    <row r="555" ht="12.75">
      <c r="B555" s="260"/>
    </row>
    <row r="556" ht="12.75">
      <c r="B556" s="260"/>
    </row>
    <row r="557" ht="12.75">
      <c r="B557" s="260"/>
    </row>
    <row r="558" ht="12.75">
      <c r="B558" s="260"/>
    </row>
    <row r="559" ht="12.75">
      <c r="B559" s="260"/>
    </row>
    <row r="560" ht="12.75">
      <c r="B560" s="260"/>
    </row>
    <row r="561" ht="12.75">
      <c r="B561" s="260"/>
    </row>
    <row r="562" ht="12.75">
      <c r="B562" s="260"/>
    </row>
    <row r="563" ht="12.75">
      <c r="B563" s="260"/>
    </row>
    <row r="564" ht="12.75">
      <c r="B564" s="260"/>
    </row>
    <row r="565" ht="12.75">
      <c r="B565" s="260"/>
    </row>
    <row r="566" ht="12.75">
      <c r="B566" s="260"/>
    </row>
    <row r="567" ht="12.75">
      <c r="B567" s="260"/>
    </row>
    <row r="568" ht="12.75">
      <c r="B568" s="260"/>
    </row>
    <row r="569" ht="12.75">
      <c r="B569" s="260"/>
    </row>
    <row r="570" ht="12.75">
      <c r="B570" s="260"/>
    </row>
    <row r="571" ht="12.75">
      <c r="B571" s="260"/>
    </row>
    <row r="572" ht="12.75">
      <c r="B572" s="260"/>
    </row>
    <row r="573" ht="12.75">
      <c r="B573" s="260"/>
    </row>
    <row r="574" ht="12.75">
      <c r="B574" s="260"/>
    </row>
    <row r="575" ht="12.75">
      <c r="B575" s="260"/>
    </row>
    <row r="576" ht="12.75">
      <c r="B576" s="260"/>
    </row>
    <row r="577" ht="12.75">
      <c r="B577" s="260"/>
    </row>
    <row r="578" ht="12.75">
      <c r="B578" s="260"/>
    </row>
    <row r="579" ht="12.75">
      <c r="B579" s="260"/>
    </row>
    <row r="580" ht="12.75">
      <c r="B580" s="260"/>
    </row>
    <row r="581" ht="12.75">
      <c r="B581" s="260"/>
    </row>
    <row r="582" ht="12.75">
      <c r="B582" s="260"/>
    </row>
    <row r="583" ht="12.75">
      <c r="B583" s="260"/>
    </row>
    <row r="584" ht="12.75">
      <c r="B584" s="260"/>
    </row>
    <row r="585" ht="12.75">
      <c r="B585" s="260"/>
    </row>
    <row r="586" ht="12.75">
      <c r="B586" s="260"/>
    </row>
    <row r="587" ht="12.75">
      <c r="B587" s="260"/>
    </row>
    <row r="588" ht="12.75">
      <c r="B588" s="260"/>
    </row>
    <row r="589" ht="12.75">
      <c r="B589" s="260"/>
    </row>
    <row r="590" ht="12.75">
      <c r="B590" s="260"/>
    </row>
    <row r="591" ht="12.75">
      <c r="B591" s="260"/>
    </row>
    <row r="592" ht="12.75">
      <c r="B592" s="260"/>
    </row>
    <row r="593" ht="12.75">
      <c r="B593" s="260"/>
    </row>
    <row r="594" ht="12.75">
      <c r="B594" s="260"/>
    </row>
    <row r="595" ht="12.75">
      <c r="B595" s="260"/>
    </row>
    <row r="596" ht="12.75">
      <c r="B596" s="260"/>
    </row>
    <row r="597" ht="12.75">
      <c r="B597" s="260"/>
    </row>
    <row r="598" ht="12.75">
      <c r="B598" s="260"/>
    </row>
    <row r="599" ht="12.75">
      <c r="B599" s="260"/>
    </row>
    <row r="600" ht="12.75">
      <c r="B600" s="260"/>
    </row>
    <row r="601" ht="12.75">
      <c r="B601" s="260"/>
    </row>
    <row r="602" ht="12.75">
      <c r="B602" s="260"/>
    </row>
    <row r="603" ht="12.75">
      <c r="B603" s="260"/>
    </row>
    <row r="604" ht="12.75">
      <c r="B604" s="260"/>
    </row>
    <row r="605" ht="12.75">
      <c r="B605" s="260"/>
    </row>
    <row r="606" ht="12.75">
      <c r="B606" s="260"/>
    </row>
    <row r="607" ht="12.75">
      <c r="B607" s="260"/>
    </row>
    <row r="608" ht="12.75">
      <c r="B608" s="260"/>
    </row>
    <row r="609" ht="12.75">
      <c r="B609" s="260"/>
    </row>
    <row r="610" ht="12.75">
      <c r="B610" s="260"/>
    </row>
    <row r="611" ht="12.75">
      <c r="B611" s="260"/>
    </row>
    <row r="612" ht="12.75">
      <c r="B612" s="260"/>
    </row>
    <row r="613" ht="12.75">
      <c r="B613" s="260"/>
    </row>
    <row r="614" ht="12.75">
      <c r="B614" s="260"/>
    </row>
    <row r="615" ht="12.75">
      <c r="B615" s="260"/>
    </row>
    <row r="616" ht="12.75">
      <c r="B616" s="260"/>
    </row>
    <row r="617" ht="12.75">
      <c r="B617" s="260"/>
    </row>
    <row r="618" ht="12.75">
      <c r="B618" s="260"/>
    </row>
    <row r="619" ht="12.75">
      <c r="B619" s="260"/>
    </row>
    <row r="620" ht="12.75">
      <c r="B620" s="260"/>
    </row>
    <row r="621" ht="12.75">
      <c r="B621" s="260"/>
    </row>
    <row r="622" ht="12.75">
      <c r="B622" s="260"/>
    </row>
    <row r="623" ht="12.75">
      <c r="B623" s="260"/>
    </row>
    <row r="624" ht="12.75">
      <c r="B624" s="260"/>
    </row>
    <row r="625" ht="12.75">
      <c r="B625" s="260"/>
    </row>
    <row r="626" ht="12.75">
      <c r="B626" s="260"/>
    </row>
    <row r="627" ht="12.75">
      <c r="B627" s="260"/>
    </row>
    <row r="628" ht="12.75">
      <c r="B628" s="260"/>
    </row>
    <row r="629" ht="12.75">
      <c r="B629" s="260"/>
    </row>
    <row r="630" ht="12.75">
      <c r="B630" s="260"/>
    </row>
    <row r="631" ht="12.75">
      <c r="B631" s="260"/>
    </row>
    <row r="632" ht="12.75">
      <c r="B632" s="260"/>
    </row>
    <row r="633" ht="12.75">
      <c r="B633" s="260"/>
    </row>
    <row r="634" ht="12.75">
      <c r="B634" s="260"/>
    </row>
    <row r="635" ht="12.75">
      <c r="B635" s="260"/>
    </row>
    <row r="636" ht="12.75">
      <c r="B636" s="260"/>
    </row>
    <row r="637" ht="12.75">
      <c r="B637" s="260"/>
    </row>
    <row r="638" ht="12.75">
      <c r="B638" s="260"/>
    </row>
    <row r="639" ht="12.75">
      <c r="B639" s="260"/>
    </row>
    <row r="640" ht="12.75">
      <c r="B640" s="260"/>
    </row>
    <row r="641" ht="12.75">
      <c r="B641" s="260"/>
    </row>
    <row r="642" ht="12.75">
      <c r="B642" s="260"/>
    </row>
    <row r="643" ht="12.75">
      <c r="B643" s="260"/>
    </row>
    <row r="644" ht="12.75">
      <c r="B644" s="260"/>
    </row>
    <row r="645" ht="12.75">
      <c r="B645" s="260"/>
    </row>
    <row r="646" ht="12.75">
      <c r="B646" s="260"/>
    </row>
    <row r="647" ht="12.75">
      <c r="B647" s="260"/>
    </row>
    <row r="648" ht="12.75">
      <c r="B648" s="260"/>
    </row>
    <row r="649" ht="12.75">
      <c r="B649" s="260"/>
    </row>
    <row r="650" ht="12.75">
      <c r="B650" s="260"/>
    </row>
    <row r="651" ht="12.75">
      <c r="B651" s="260"/>
    </row>
    <row r="652" ht="12.75">
      <c r="B652" s="260"/>
    </row>
    <row r="653" ht="12.75">
      <c r="B653" s="260"/>
    </row>
    <row r="654" ht="12.75">
      <c r="B654" s="260"/>
    </row>
    <row r="655" ht="12.75">
      <c r="B655" s="260"/>
    </row>
    <row r="656" ht="12.75">
      <c r="B656" s="260"/>
    </row>
    <row r="657" ht="12.75">
      <c r="B657" s="260"/>
    </row>
    <row r="658" ht="12.75">
      <c r="B658" s="260"/>
    </row>
    <row r="659" ht="12.75">
      <c r="B659" s="260"/>
    </row>
    <row r="660" ht="12.75">
      <c r="B660" s="260"/>
    </row>
    <row r="661" ht="12.75">
      <c r="B661" s="260"/>
    </row>
    <row r="662" ht="12.75">
      <c r="B662" s="260"/>
    </row>
    <row r="663" ht="12.75">
      <c r="B663" s="260"/>
    </row>
    <row r="664" ht="12.75">
      <c r="B664" s="260"/>
    </row>
    <row r="665" ht="12.75">
      <c r="B665" s="260"/>
    </row>
    <row r="666" ht="12.75">
      <c r="B666" s="260"/>
    </row>
    <row r="667" ht="12.75">
      <c r="B667" s="260"/>
    </row>
    <row r="668" ht="12.75">
      <c r="B668" s="260"/>
    </row>
    <row r="669" ht="12.75">
      <c r="B669" s="260"/>
    </row>
    <row r="670" ht="12.75">
      <c r="B670" s="260"/>
    </row>
    <row r="671" ht="12.75">
      <c r="B671" s="260"/>
    </row>
    <row r="672" ht="12.75">
      <c r="B672" s="260"/>
    </row>
    <row r="673" ht="12.75">
      <c r="B673" s="260"/>
    </row>
    <row r="674" ht="12.75">
      <c r="B674" s="260"/>
    </row>
    <row r="675" ht="12.75">
      <c r="B675" s="260"/>
    </row>
    <row r="676" ht="12.75">
      <c r="B676" s="260"/>
    </row>
    <row r="677" ht="12.75">
      <c r="B677" s="260"/>
    </row>
    <row r="678" ht="12.75">
      <c r="B678" s="260"/>
    </row>
    <row r="679" ht="12.75">
      <c r="B679" s="260"/>
    </row>
    <row r="680" ht="12.75">
      <c r="B680" s="260"/>
    </row>
    <row r="681" ht="12.75">
      <c r="B681" s="260"/>
    </row>
    <row r="682" ht="12.75">
      <c r="B682" s="260"/>
    </row>
    <row r="683" ht="12.75">
      <c r="B683" s="260"/>
    </row>
    <row r="684" ht="12.75">
      <c r="B684" s="260"/>
    </row>
    <row r="685" ht="12.75">
      <c r="B685" s="260"/>
    </row>
    <row r="686" ht="12.75">
      <c r="B686" s="260"/>
    </row>
    <row r="687" ht="12.75">
      <c r="B687" s="260"/>
    </row>
    <row r="688" ht="12.75">
      <c r="B688" s="260"/>
    </row>
    <row r="689" ht="12.75">
      <c r="B689" s="260"/>
    </row>
    <row r="690" ht="12.75">
      <c r="B690" s="260"/>
    </row>
    <row r="691" ht="12.75">
      <c r="B691" s="260"/>
    </row>
    <row r="692" ht="12.75">
      <c r="B692" s="260"/>
    </row>
    <row r="693" ht="12.75">
      <c r="B693" s="260"/>
    </row>
    <row r="694" ht="12.75">
      <c r="B694" s="260"/>
    </row>
    <row r="695" ht="12.75">
      <c r="B695" s="260"/>
    </row>
    <row r="696" ht="12.75">
      <c r="B696" s="260"/>
    </row>
    <row r="697" ht="12.75">
      <c r="B697" s="260"/>
    </row>
    <row r="698" ht="12.75">
      <c r="B698" s="260"/>
    </row>
    <row r="699" ht="12.75">
      <c r="B699" s="260"/>
    </row>
    <row r="700" ht="12.75">
      <c r="B700" s="260"/>
    </row>
    <row r="701" ht="12.75">
      <c r="B701" s="260"/>
    </row>
    <row r="702" ht="12.75">
      <c r="B702" s="260"/>
    </row>
    <row r="703" ht="12.75">
      <c r="B703" s="260"/>
    </row>
    <row r="704" ht="12.75">
      <c r="B704" s="260"/>
    </row>
    <row r="705" ht="12.75">
      <c r="B705" s="260"/>
    </row>
    <row r="706" ht="12.75">
      <c r="B706" s="260"/>
    </row>
    <row r="707" ht="12.75">
      <c r="B707" s="260"/>
    </row>
    <row r="708" ht="12.75">
      <c r="B708" s="260"/>
    </row>
    <row r="709" ht="12.75">
      <c r="B709" s="260"/>
    </row>
    <row r="710" ht="12.75">
      <c r="B710" s="260"/>
    </row>
    <row r="711" ht="12.75">
      <c r="B711" s="260"/>
    </row>
    <row r="712" ht="12.75">
      <c r="B712" s="260"/>
    </row>
    <row r="713" ht="12.75">
      <c r="B713" s="260"/>
    </row>
    <row r="714" ht="12.75">
      <c r="B714" s="260"/>
    </row>
    <row r="715" ht="12.75">
      <c r="B715" s="260"/>
    </row>
    <row r="716" ht="12.75">
      <c r="B716" s="260"/>
    </row>
    <row r="717" ht="12.75">
      <c r="B717" s="260"/>
    </row>
    <row r="718" ht="12.75">
      <c r="B718" s="260"/>
    </row>
    <row r="719" ht="12.75">
      <c r="B719" s="260"/>
    </row>
    <row r="720" ht="12.75">
      <c r="B720" s="260"/>
    </row>
    <row r="721" ht="12.75">
      <c r="B721" s="260"/>
    </row>
    <row r="722" ht="12.75">
      <c r="B722" s="260"/>
    </row>
    <row r="723" ht="12.75">
      <c r="B723" s="260"/>
    </row>
    <row r="724" ht="12.75">
      <c r="B724" s="260"/>
    </row>
    <row r="725" ht="12.75">
      <c r="B725" s="260"/>
    </row>
    <row r="726" ht="12.75">
      <c r="B726" s="260"/>
    </row>
    <row r="727" ht="12.75">
      <c r="B727" s="260"/>
    </row>
    <row r="728" ht="12.75">
      <c r="B728" s="260"/>
    </row>
    <row r="729" ht="12.75">
      <c r="B729" s="260"/>
    </row>
    <row r="730" ht="12.75">
      <c r="B730" s="260"/>
    </row>
    <row r="731" ht="12.75">
      <c r="B731" s="260"/>
    </row>
    <row r="732" ht="12.75">
      <c r="B732" s="260"/>
    </row>
    <row r="733" ht="12.75">
      <c r="B733" s="260"/>
    </row>
    <row r="734" ht="12.75">
      <c r="B734" s="260"/>
    </row>
    <row r="735" ht="12.75">
      <c r="B735" s="260"/>
    </row>
    <row r="736" ht="12.75">
      <c r="B736" s="260"/>
    </row>
    <row r="737" ht="12.75">
      <c r="B737" s="260"/>
    </row>
    <row r="738" ht="12.75">
      <c r="B738" s="260"/>
    </row>
    <row r="739" ht="12.75">
      <c r="B739" s="260"/>
    </row>
    <row r="740" ht="12.75">
      <c r="B740" s="260"/>
    </row>
    <row r="741" ht="12.75">
      <c r="B741" s="260"/>
    </row>
    <row r="742" ht="12.75">
      <c r="B742" s="260"/>
    </row>
    <row r="743" ht="12.75">
      <c r="B743" s="260"/>
    </row>
    <row r="744" ht="12.75">
      <c r="B744" s="260"/>
    </row>
    <row r="745" ht="12.75">
      <c r="B745" s="260"/>
    </row>
    <row r="746" ht="12.75">
      <c r="B746" s="260"/>
    </row>
    <row r="747" ht="12.75">
      <c r="B747" s="260"/>
    </row>
    <row r="748" ht="12.75">
      <c r="B748" s="260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&amp;C&amp;"Times New Roman,Kalın"&amp;12 ÇİFT ANA DAL PROGRAMLARI ÖĞRENCİ SAYILARI VE PROGRAMLARIN TOPLAM MEZUN SAYISI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A1:J65"/>
  <sheetViews>
    <sheetView view="pageLayout" workbookViewId="0" topLeftCell="A25">
      <selection activeCell="B57" sqref="B57"/>
    </sheetView>
  </sheetViews>
  <sheetFormatPr defaultColWidth="9.140625" defaultRowHeight="12.75"/>
  <cols>
    <col min="1" max="1" width="32.00390625" style="101" customWidth="1"/>
    <col min="2" max="2" width="39.140625" style="101" customWidth="1"/>
    <col min="3" max="3" width="19.8515625" style="101" customWidth="1"/>
    <col min="4" max="4" width="20.421875" style="101" customWidth="1"/>
    <col min="5" max="5" width="23.421875" style="101" customWidth="1"/>
    <col min="6" max="16384" width="9.140625" style="101" customWidth="1"/>
  </cols>
  <sheetData>
    <row r="1" spans="1:5" ht="24.75" customHeight="1">
      <c r="A1" s="1969"/>
      <c r="B1" s="1970" t="s">
        <v>756</v>
      </c>
      <c r="C1" s="1913" t="s">
        <v>1067</v>
      </c>
      <c r="D1" s="1897" t="s">
        <v>1066</v>
      </c>
      <c r="E1" s="1825" t="s">
        <v>176</v>
      </c>
    </row>
    <row r="2" spans="1:5" ht="24.75" customHeight="1" thickBot="1">
      <c r="A2" s="1879"/>
      <c r="B2" s="1972"/>
      <c r="C2" s="1980"/>
      <c r="D2" s="1916"/>
      <c r="E2" s="1928"/>
    </row>
    <row r="3" spans="1:5" ht="15" customHeight="1" thickBot="1">
      <c r="A3" s="1654" t="s">
        <v>616</v>
      </c>
      <c r="B3" s="1655"/>
      <c r="C3" s="1332"/>
      <c r="D3" s="1332"/>
      <c r="E3" s="1656"/>
    </row>
    <row r="4" spans="1:5" ht="13.5" customHeight="1">
      <c r="A4" s="1657" t="s">
        <v>202</v>
      </c>
      <c r="B4" s="1657" t="s">
        <v>202</v>
      </c>
      <c r="C4" s="1658">
        <v>5</v>
      </c>
      <c r="D4" s="1659">
        <v>3</v>
      </c>
      <c r="E4" s="1658">
        <v>47</v>
      </c>
    </row>
    <row r="5" spans="1:5" ht="13.5" customHeight="1">
      <c r="A5" s="1928" t="s">
        <v>207</v>
      </c>
      <c r="B5" s="1660" t="s">
        <v>308</v>
      </c>
      <c r="C5" s="1661">
        <v>10</v>
      </c>
      <c r="D5" s="1662">
        <v>10</v>
      </c>
      <c r="E5" s="1968">
        <v>98</v>
      </c>
    </row>
    <row r="6" spans="1:5" ht="13.5" customHeight="1">
      <c r="A6" s="1973"/>
      <c r="B6" s="1660" t="s">
        <v>509</v>
      </c>
      <c r="C6" s="1661">
        <v>8</v>
      </c>
      <c r="D6" s="1662">
        <v>10</v>
      </c>
      <c r="E6" s="1968"/>
    </row>
    <row r="7" spans="1:5" ht="13.5" customHeight="1">
      <c r="A7" s="1966" t="s">
        <v>209</v>
      </c>
      <c r="B7" s="1660" t="s">
        <v>209</v>
      </c>
      <c r="C7" s="1661">
        <v>9</v>
      </c>
      <c r="D7" s="1662">
        <v>10</v>
      </c>
      <c r="E7" s="1968">
        <v>34</v>
      </c>
    </row>
    <row r="8" spans="1:5" ht="13.5" customHeight="1">
      <c r="A8" s="1967"/>
      <c r="B8" s="1660" t="s">
        <v>510</v>
      </c>
      <c r="C8" s="1661">
        <v>14</v>
      </c>
      <c r="D8" s="1662">
        <v>12</v>
      </c>
      <c r="E8" s="1895"/>
    </row>
    <row r="9" spans="1:5" ht="13.5" customHeight="1">
      <c r="A9" s="1660" t="s">
        <v>212</v>
      </c>
      <c r="B9" s="1660" t="s">
        <v>212</v>
      </c>
      <c r="C9" s="1661">
        <v>6</v>
      </c>
      <c r="D9" s="1662">
        <v>5</v>
      </c>
      <c r="E9" s="1661">
        <v>17</v>
      </c>
    </row>
    <row r="10" spans="1:5" ht="13.5" customHeight="1">
      <c r="A10" s="1660" t="s">
        <v>203</v>
      </c>
      <c r="B10" s="1660" t="s">
        <v>203</v>
      </c>
      <c r="C10" s="1661">
        <v>9</v>
      </c>
      <c r="D10" s="1662">
        <v>11</v>
      </c>
      <c r="E10" s="1661">
        <v>33</v>
      </c>
    </row>
    <row r="11" spans="1:5" ht="13.5" customHeight="1">
      <c r="A11" s="1660" t="s">
        <v>206</v>
      </c>
      <c r="B11" s="1660" t="s">
        <v>206</v>
      </c>
      <c r="C11" s="1661">
        <v>18</v>
      </c>
      <c r="D11" s="1662">
        <v>15</v>
      </c>
      <c r="E11" s="1661">
        <v>61</v>
      </c>
    </row>
    <row r="12" spans="1:5" ht="13.5" customHeight="1">
      <c r="A12" s="1664" t="s">
        <v>210</v>
      </c>
      <c r="B12" s="1660" t="s">
        <v>210</v>
      </c>
      <c r="C12" s="1661">
        <v>19</v>
      </c>
      <c r="D12" s="1662">
        <v>20</v>
      </c>
      <c r="E12" s="1661">
        <v>133</v>
      </c>
    </row>
    <row r="13" spans="1:5" ht="13.5" customHeight="1">
      <c r="A13" s="1664" t="s">
        <v>204</v>
      </c>
      <c r="B13" s="1660" t="s">
        <v>204</v>
      </c>
      <c r="C13" s="1661">
        <v>6</v>
      </c>
      <c r="D13" s="1662">
        <v>5</v>
      </c>
      <c r="E13" s="1661">
        <v>4</v>
      </c>
    </row>
    <row r="14" spans="1:5" ht="13.5" customHeight="1">
      <c r="A14" s="1660" t="s">
        <v>211</v>
      </c>
      <c r="B14" s="1660" t="s">
        <v>211</v>
      </c>
      <c r="C14" s="1661">
        <v>20</v>
      </c>
      <c r="D14" s="1662">
        <v>21</v>
      </c>
      <c r="E14" s="1661">
        <v>125</v>
      </c>
    </row>
    <row r="15" spans="1:5" ht="13.5" customHeight="1" thickBot="1">
      <c r="A15" s="1665" t="s">
        <v>205</v>
      </c>
      <c r="B15" s="1665" t="s">
        <v>205</v>
      </c>
      <c r="C15" s="1666">
        <v>6</v>
      </c>
      <c r="D15" s="1667">
        <v>9</v>
      </c>
      <c r="E15" s="1666">
        <v>14</v>
      </c>
    </row>
    <row r="16" spans="1:5" ht="15" customHeight="1" thickBot="1">
      <c r="A16" s="1668" t="s">
        <v>192</v>
      </c>
      <c r="B16" s="1669"/>
      <c r="C16" s="1670">
        <f>SUM(C4:C15)</f>
        <v>130</v>
      </c>
      <c r="D16" s="1670">
        <f>SUM(D4:D15)</f>
        <v>131</v>
      </c>
      <c r="E16" s="1670">
        <f>SUM(E4:E15)</f>
        <v>566</v>
      </c>
    </row>
    <row r="17" spans="1:5" ht="15" customHeight="1" thickBot="1">
      <c r="A17" s="1654" t="s">
        <v>373</v>
      </c>
      <c r="B17" s="1671"/>
      <c r="C17" s="1672"/>
      <c r="D17" s="1672"/>
      <c r="E17" s="1673"/>
    </row>
    <row r="18" spans="1:5" ht="13.5" customHeight="1">
      <c r="A18" s="1974" t="s">
        <v>214</v>
      </c>
      <c r="B18" s="1657" t="s">
        <v>311</v>
      </c>
      <c r="C18" s="1658">
        <v>12</v>
      </c>
      <c r="D18" s="1659">
        <v>16</v>
      </c>
      <c r="E18" s="1981">
        <v>215</v>
      </c>
    </row>
    <row r="19" spans="1:5" ht="13.5" customHeight="1">
      <c r="A19" s="1966"/>
      <c r="B19" s="1660" t="s">
        <v>408</v>
      </c>
      <c r="C19" s="1661">
        <v>7</v>
      </c>
      <c r="D19" s="1662">
        <v>8</v>
      </c>
      <c r="E19" s="1982"/>
    </row>
    <row r="20" spans="1:5" ht="13.5" customHeight="1">
      <c r="A20" s="1967"/>
      <c r="B20" s="1660" t="s">
        <v>538</v>
      </c>
      <c r="C20" s="1661">
        <v>13</v>
      </c>
      <c r="D20" s="1662">
        <v>20</v>
      </c>
      <c r="E20" s="1983"/>
    </row>
    <row r="21" spans="1:5" ht="13.5" customHeight="1">
      <c r="A21" s="1965" t="s">
        <v>216</v>
      </c>
      <c r="B21" s="1660" t="s">
        <v>511</v>
      </c>
      <c r="C21" s="1661">
        <v>8</v>
      </c>
      <c r="D21" s="1662">
        <v>10</v>
      </c>
      <c r="E21" s="1968">
        <v>82</v>
      </c>
    </row>
    <row r="22" spans="1:5" ht="13.5" customHeight="1">
      <c r="A22" s="1966"/>
      <c r="B22" s="1660" t="s">
        <v>740</v>
      </c>
      <c r="C22" s="1661"/>
      <c r="D22" s="1662">
        <v>10</v>
      </c>
      <c r="E22" s="1968"/>
    </row>
    <row r="23" spans="1:5" ht="13.5" customHeight="1">
      <c r="A23" s="1967"/>
      <c r="B23" s="1660" t="s">
        <v>312</v>
      </c>
      <c r="C23" s="1661">
        <v>7</v>
      </c>
      <c r="D23" s="1662">
        <v>11</v>
      </c>
      <c r="E23" s="1968"/>
    </row>
    <row r="24" spans="1:5" ht="13.5" customHeight="1">
      <c r="A24" s="1965" t="s">
        <v>213</v>
      </c>
      <c r="B24" s="1660" t="s">
        <v>310</v>
      </c>
      <c r="C24" s="1661">
        <v>7</v>
      </c>
      <c r="D24" s="1662">
        <v>9</v>
      </c>
      <c r="E24" s="1968">
        <v>80</v>
      </c>
    </row>
    <row r="25" spans="1:5" ht="13.5" customHeight="1">
      <c r="A25" s="1967"/>
      <c r="B25" s="1660" t="s">
        <v>309</v>
      </c>
      <c r="C25" s="1661">
        <v>6</v>
      </c>
      <c r="D25" s="1662">
        <v>5</v>
      </c>
      <c r="E25" s="1968"/>
    </row>
    <row r="26" spans="1:5" ht="13.5" customHeight="1" thickBot="1">
      <c r="A26" s="1675" t="s">
        <v>215</v>
      </c>
      <c r="B26" s="1665" t="s">
        <v>293</v>
      </c>
      <c r="C26" s="1666">
        <v>8</v>
      </c>
      <c r="D26" s="1667">
        <v>15</v>
      </c>
      <c r="E26" s="1666">
        <v>72</v>
      </c>
    </row>
    <row r="27" spans="1:5" ht="15" customHeight="1" thickBot="1">
      <c r="A27" s="1668" t="s">
        <v>192</v>
      </c>
      <c r="B27" s="1676"/>
      <c r="C27" s="1677">
        <f>SUM(C18:C26)</f>
        <v>68</v>
      </c>
      <c r="D27" s="1678">
        <f>SUM(D18:D26)</f>
        <v>104</v>
      </c>
      <c r="E27" s="1677">
        <f>SUM(E18:E26)</f>
        <v>449</v>
      </c>
    </row>
    <row r="28" spans="1:5" ht="15" customHeight="1" thickBot="1">
      <c r="A28" s="1654" t="s">
        <v>374</v>
      </c>
      <c r="B28" s="1679"/>
      <c r="C28" s="1680"/>
      <c r="D28" s="1681"/>
      <c r="E28" s="1682"/>
    </row>
    <row r="29" spans="1:5" ht="13.5" customHeight="1" thickBot="1">
      <c r="A29" s="1679" t="s">
        <v>313</v>
      </c>
      <c r="B29" s="1675" t="s">
        <v>107</v>
      </c>
      <c r="C29" s="1683">
        <v>25</v>
      </c>
      <c r="D29" s="1684">
        <v>31</v>
      </c>
      <c r="E29" s="1685">
        <v>161</v>
      </c>
    </row>
    <row r="30" spans="1:8" ht="15" customHeight="1" thickBot="1">
      <c r="A30" s="1668" t="s">
        <v>192</v>
      </c>
      <c r="B30" s="1686"/>
      <c r="C30" s="1687">
        <f>SUM(C29)</f>
        <v>25</v>
      </c>
      <c r="D30" s="1688">
        <f>SUM(D29)</f>
        <v>31</v>
      </c>
      <c r="E30" s="1687">
        <f>SUM(E29)</f>
        <v>161</v>
      </c>
      <c r="H30" s="101" t="s">
        <v>606</v>
      </c>
    </row>
    <row r="31" spans="1:5" ht="13.5" customHeight="1">
      <c r="A31" s="250" t="s">
        <v>6</v>
      </c>
      <c r="B31" s="925"/>
      <c r="C31" s="1691"/>
      <c r="D31" s="1692"/>
      <c r="E31" s="1691"/>
    </row>
    <row r="32" spans="1:5" ht="13.5" customHeight="1" thickBot="1">
      <c r="A32" s="1689"/>
      <c r="B32" s="1690"/>
      <c r="C32" s="1691"/>
      <c r="D32" s="1692"/>
      <c r="E32" s="1691"/>
    </row>
    <row r="33" spans="1:5" ht="24.75" customHeight="1">
      <c r="A33" s="1969"/>
      <c r="B33" s="1970" t="s">
        <v>756</v>
      </c>
      <c r="C33" s="1897" t="s">
        <v>1069</v>
      </c>
      <c r="D33" s="1897" t="s">
        <v>1068</v>
      </c>
      <c r="E33" s="1825" t="s">
        <v>176</v>
      </c>
    </row>
    <row r="34" spans="1:5" ht="24.75" customHeight="1" thickBot="1">
      <c r="A34" s="1879"/>
      <c r="B34" s="1971"/>
      <c r="C34" s="1916"/>
      <c r="D34" s="1916"/>
      <c r="E34" s="1928"/>
    </row>
    <row r="35" spans="1:5" ht="15" customHeight="1" thickBot="1">
      <c r="A35" s="1693" t="s">
        <v>371</v>
      </c>
      <c r="B35" s="1694"/>
      <c r="C35" s="1332"/>
      <c r="D35" s="1332"/>
      <c r="E35" s="1656"/>
    </row>
    <row r="36" spans="1:5" ht="13.5" customHeight="1">
      <c r="A36" s="1695" t="s">
        <v>201</v>
      </c>
      <c r="B36" s="1162" t="s">
        <v>930</v>
      </c>
      <c r="C36" s="328">
        <v>5</v>
      </c>
      <c r="D36" s="328">
        <v>5</v>
      </c>
      <c r="E36" s="328">
        <v>26</v>
      </c>
    </row>
    <row r="37" spans="1:5" ht="13.5" customHeight="1">
      <c r="A37" s="1674" t="s">
        <v>197</v>
      </c>
      <c r="B37" s="1696" t="s">
        <v>512</v>
      </c>
      <c r="C37" s="1618">
        <v>9</v>
      </c>
      <c r="D37" s="1662">
        <v>13</v>
      </c>
      <c r="E37" s="1663">
        <v>27</v>
      </c>
    </row>
    <row r="38" spans="1:5" ht="13.5" customHeight="1" thickBot="1">
      <c r="A38" s="1665" t="s">
        <v>200</v>
      </c>
      <c r="B38" s="1665" t="s">
        <v>425</v>
      </c>
      <c r="C38" s="1666">
        <v>9</v>
      </c>
      <c r="D38" s="1667">
        <v>11</v>
      </c>
      <c r="E38" s="1666">
        <v>32</v>
      </c>
    </row>
    <row r="39" spans="1:5" ht="15" customHeight="1" thickBot="1">
      <c r="A39" s="1668" t="s">
        <v>192</v>
      </c>
      <c r="B39" s="1669"/>
      <c r="C39" s="1670">
        <f>SUM(C36:C38)</f>
        <v>23</v>
      </c>
      <c r="D39" s="1697">
        <f>SUM(D36:D38)</f>
        <v>29</v>
      </c>
      <c r="E39" s="1670">
        <f>SUM(E36:E38)</f>
        <v>85</v>
      </c>
    </row>
    <row r="40" spans="1:5" ht="15" customHeight="1" thickBot="1">
      <c r="A40" s="1654" t="s">
        <v>315</v>
      </c>
      <c r="B40" s="1679"/>
      <c r="C40" s="1680"/>
      <c r="D40" s="1681"/>
      <c r="E40" s="1682"/>
    </row>
    <row r="41" spans="1:5" ht="13.5" customHeight="1">
      <c r="A41" s="1975" t="s">
        <v>315</v>
      </c>
      <c r="B41" s="1696" t="s">
        <v>565</v>
      </c>
      <c r="C41" s="1698">
        <v>12</v>
      </c>
      <c r="D41" s="1699">
        <v>14</v>
      </c>
      <c r="E41" s="1698">
        <v>76</v>
      </c>
    </row>
    <row r="42" spans="1:5" ht="13.5" customHeight="1">
      <c r="A42" s="1976"/>
      <c r="B42" s="1660" t="s">
        <v>316</v>
      </c>
      <c r="C42" s="1661">
        <v>31</v>
      </c>
      <c r="D42" s="1700">
        <v>34</v>
      </c>
      <c r="E42" s="1661">
        <v>74</v>
      </c>
    </row>
    <row r="43" spans="1:5" ht="13.5" customHeight="1">
      <c r="A43" s="1701" t="s">
        <v>223</v>
      </c>
      <c r="B43" s="1660" t="s">
        <v>298</v>
      </c>
      <c r="C43" s="1661">
        <v>18</v>
      </c>
      <c r="D43" s="1700">
        <v>23</v>
      </c>
      <c r="E43" s="1661">
        <v>37</v>
      </c>
    </row>
    <row r="44" spans="1:5" ht="13.5" customHeight="1">
      <c r="A44" s="1984" t="s">
        <v>225</v>
      </c>
      <c r="B44" s="1660" t="s">
        <v>317</v>
      </c>
      <c r="C44" s="1661">
        <v>2</v>
      </c>
      <c r="D44" s="1700">
        <v>2</v>
      </c>
      <c r="E44" s="1968">
        <v>16</v>
      </c>
    </row>
    <row r="45" spans="1:5" ht="13.5" customHeight="1">
      <c r="A45" s="1976"/>
      <c r="B45" s="1660" t="s">
        <v>409</v>
      </c>
      <c r="C45" s="1661">
        <v>1</v>
      </c>
      <c r="D45" s="1700"/>
      <c r="E45" s="1968"/>
    </row>
    <row r="46" spans="1:5" ht="13.5" customHeight="1">
      <c r="A46" s="1702" t="s">
        <v>289</v>
      </c>
      <c r="B46" s="1660" t="s">
        <v>229</v>
      </c>
      <c r="C46" s="1661">
        <v>3</v>
      </c>
      <c r="D46" s="1700">
        <v>5</v>
      </c>
      <c r="E46" s="1661">
        <v>6</v>
      </c>
    </row>
    <row r="47" spans="1:5" ht="13.5" customHeight="1">
      <c r="A47" s="1984" t="s">
        <v>228</v>
      </c>
      <c r="B47" s="1660" t="s">
        <v>297</v>
      </c>
      <c r="C47" s="1661">
        <v>4</v>
      </c>
      <c r="D47" s="1700">
        <v>6</v>
      </c>
      <c r="E47" s="1968">
        <v>77</v>
      </c>
    </row>
    <row r="48" spans="1:5" ht="13.5" customHeight="1">
      <c r="A48" s="1985"/>
      <c r="B48" s="1660" t="s">
        <v>319</v>
      </c>
      <c r="C48" s="1662">
        <v>6</v>
      </c>
      <c r="D48" s="1700">
        <v>6</v>
      </c>
      <c r="E48" s="1968"/>
    </row>
    <row r="49" spans="1:5" ht="13.5" customHeight="1">
      <c r="A49" s="1976"/>
      <c r="B49" s="1660" t="s">
        <v>320</v>
      </c>
      <c r="C49" s="1661"/>
      <c r="D49" s="1700">
        <v>3</v>
      </c>
      <c r="E49" s="1968"/>
    </row>
    <row r="50" spans="1:5" ht="13.5" customHeight="1">
      <c r="A50" s="1701" t="s">
        <v>226</v>
      </c>
      <c r="B50" s="1660" t="s">
        <v>318</v>
      </c>
      <c r="C50" s="1661">
        <v>4</v>
      </c>
      <c r="D50" s="1700">
        <v>5</v>
      </c>
      <c r="E50" s="1661">
        <v>17</v>
      </c>
    </row>
    <row r="51" spans="1:5" ht="13.5" customHeight="1">
      <c r="A51" s="1984" t="s">
        <v>397</v>
      </c>
      <c r="B51" s="1660" t="s">
        <v>513</v>
      </c>
      <c r="C51" s="1661">
        <v>5</v>
      </c>
      <c r="D51" s="1700">
        <v>6</v>
      </c>
      <c r="E51" s="1968">
        <v>19</v>
      </c>
    </row>
    <row r="52" spans="1:5" ht="13.5" customHeight="1">
      <c r="A52" s="1985"/>
      <c r="B52" s="1660" t="s">
        <v>470</v>
      </c>
      <c r="C52" s="1661">
        <v>7</v>
      </c>
      <c r="D52" s="1700">
        <v>7</v>
      </c>
      <c r="E52" s="1968"/>
    </row>
    <row r="53" spans="1:5" ht="13.5" customHeight="1">
      <c r="A53" s="1985"/>
      <c r="B53" s="1660" t="s">
        <v>514</v>
      </c>
      <c r="C53" s="1661">
        <v>5</v>
      </c>
      <c r="D53" s="1700">
        <v>3</v>
      </c>
      <c r="E53" s="1968"/>
    </row>
    <row r="54" spans="1:10" ht="13.5" customHeight="1">
      <c r="A54" s="1976"/>
      <c r="B54" s="1660" t="s">
        <v>433</v>
      </c>
      <c r="C54" s="1661">
        <v>2</v>
      </c>
      <c r="D54" s="1703">
        <v>3</v>
      </c>
      <c r="E54" s="1968"/>
      <c r="J54" s="261"/>
    </row>
    <row r="55" spans="1:5" ht="13.5" customHeight="1">
      <c r="A55" s="1977" t="s">
        <v>222</v>
      </c>
      <c r="B55" s="1660" t="s">
        <v>108</v>
      </c>
      <c r="C55" s="1661">
        <v>2</v>
      </c>
      <c r="D55" s="1700">
        <v>1</v>
      </c>
      <c r="E55" s="1968">
        <v>11</v>
      </c>
    </row>
    <row r="56" spans="1:5" ht="13.5" customHeight="1">
      <c r="A56" s="1977"/>
      <c r="B56" s="1660" t="s">
        <v>515</v>
      </c>
      <c r="C56" s="1661">
        <v>1</v>
      </c>
      <c r="D56" s="1700">
        <v>3</v>
      </c>
      <c r="E56" s="1968"/>
    </row>
    <row r="57" spans="1:5" ht="13.5" customHeight="1">
      <c r="A57" s="1704" t="s">
        <v>227</v>
      </c>
      <c r="B57" s="1660" t="s">
        <v>931</v>
      </c>
      <c r="C57" s="1661">
        <v>2</v>
      </c>
      <c r="D57" s="1700">
        <v>4</v>
      </c>
      <c r="E57" s="1661">
        <v>9</v>
      </c>
    </row>
    <row r="58" spans="1:5" ht="13.5" customHeight="1">
      <c r="A58" s="1701" t="s">
        <v>224</v>
      </c>
      <c r="B58" s="1705" t="s">
        <v>516</v>
      </c>
      <c r="C58" s="1661">
        <v>12</v>
      </c>
      <c r="D58" s="1700">
        <v>21</v>
      </c>
      <c r="E58" s="1661">
        <v>17</v>
      </c>
    </row>
    <row r="59" spans="1:5" ht="13.5" customHeight="1">
      <c r="A59" s="1704" t="s">
        <v>232</v>
      </c>
      <c r="B59" s="1660" t="s">
        <v>432</v>
      </c>
      <c r="C59" s="1661">
        <v>1</v>
      </c>
      <c r="D59" s="1700">
        <v>1</v>
      </c>
      <c r="E59" s="1661"/>
    </row>
    <row r="60" spans="1:5" ht="13.5" customHeight="1">
      <c r="A60" s="1704" t="s">
        <v>230</v>
      </c>
      <c r="B60" s="1660" t="s">
        <v>321</v>
      </c>
      <c r="C60" s="1706">
        <v>17</v>
      </c>
      <c r="D60" s="1707">
        <v>22</v>
      </c>
      <c r="E60" s="1706">
        <v>42</v>
      </c>
    </row>
    <row r="61" spans="1:5" ht="13.5" customHeight="1">
      <c r="A61" s="1977" t="s">
        <v>231</v>
      </c>
      <c r="B61" s="1660" t="s">
        <v>932</v>
      </c>
      <c r="C61" s="1661">
        <v>10</v>
      </c>
      <c r="D61" s="1700">
        <v>7</v>
      </c>
      <c r="E61" s="1968">
        <v>23</v>
      </c>
    </row>
    <row r="62" spans="1:5" ht="13.5" customHeight="1" thickBot="1">
      <c r="A62" s="1978"/>
      <c r="B62" s="1665" t="s">
        <v>599</v>
      </c>
      <c r="C62" s="1666">
        <v>1</v>
      </c>
      <c r="D62" s="1700">
        <v>3</v>
      </c>
      <c r="E62" s="1979"/>
    </row>
    <row r="63" spans="1:5" ht="15" customHeight="1" thickBot="1">
      <c r="A63" s="1668" t="s">
        <v>192</v>
      </c>
      <c r="B63" s="1708"/>
      <c r="C63" s="1680">
        <f>SUM(C41:C62)</f>
        <v>146</v>
      </c>
      <c r="D63" s="1687">
        <f>SUM(D41:D62)</f>
        <v>179</v>
      </c>
      <c r="E63" s="1687">
        <f>SUM(E41:E62)</f>
        <v>424</v>
      </c>
    </row>
    <row r="64" spans="1:5" ht="15" customHeight="1" thickBot="1">
      <c r="A64" s="1668" t="s">
        <v>434</v>
      </c>
      <c r="B64" s="1709"/>
      <c r="C64" s="1710">
        <f>C16+C27+C30+C39+C63</f>
        <v>392</v>
      </c>
      <c r="D64" s="1711">
        <f>D16+D27+D30+D39+D63</f>
        <v>474</v>
      </c>
      <c r="E64" s="1687">
        <f>E16+E27+E30+E39+E63</f>
        <v>1685</v>
      </c>
    </row>
    <row r="65" spans="1:5" ht="15.75">
      <c r="A65" s="250" t="s">
        <v>6</v>
      </c>
      <c r="B65" s="925"/>
      <c r="C65" s="1712"/>
      <c r="D65" s="1712"/>
      <c r="E65" s="1712"/>
    </row>
  </sheetData>
  <sheetProtection/>
  <mergeCells count="31">
    <mergeCell ref="A47:A49"/>
    <mergeCell ref="E47:E49"/>
    <mergeCell ref="A51:A54"/>
    <mergeCell ref="E33:E34"/>
    <mergeCell ref="E55:E56"/>
    <mergeCell ref="E5:E6"/>
    <mergeCell ref="E7:E8"/>
    <mergeCell ref="E44:E45"/>
    <mergeCell ref="A24:A25"/>
    <mergeCell ref="A55:A56"/>
    <mergeCell ref="A44:A45"/>
    <mergeCell ref="A18:A20"/>
    <mergeCell ref="A41:A42"/>
    <mergeCell ref="A61:A62"/>
    <mergeCell ref="E61:E62"/>
    <mergeCell ref="C1:C2"/>
    <mergeCell ref="D1:D2"/>
    <mergeCell ref="E1:E2"/>
    <mergeCell ref="E18:E20"/>
    <mergeCell ref="E21:E23"/>
    <mergeCell ref="E24:E25"/>
    <mergeCell ref="A21:A23"/>
    <mergeCell ref="E51:E54"/>
    <mergeCell ref="A1:A2"/>
    <mergeCell ref="A33:A34"/>
    <mergeCell ref="C33:C34"/>
    <mergeCell ref="D33:D34"/>
    <mergeCell ref="B33:B34"/>
    <mergeCell ref="B1:B2"/>
    <mergeCell ref="A5:A6"/>
    <mergeCell ref="A7:A8"/>
  </mergeCells>
  <printOptions/>
  <pageMargins left="0.984251968503937" right="0.984251968503937" top="0.984251968503937" bottom="0.984251968503937" header="0.5118110236220472" footer="0.8267716535433072"/>
  <pageSetup horizontalDpi="600" verticalDpi="600" orientation="landscape" paperSize="9" scale="93" r:id="rId1"/>
  <headerFooter alignWithMargins="0">
    <oddHeader>&amp;C&amp;"Times New Roman,Kalın"&amp;12 YAN DAL PROGRAMLARI ÖĞRENCİ SAYILARI VE PROGRAMLARIN TOPLAM MEZUN SAYISI</oddHeader>
  </headerFooter>
  <rowBreaks count="1" manualBreakCount="1">
    <brk id="32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X139"/>
  <sheetViews>
    <sheetView zoomScale="90" zoomScaleNormal="90" zoomScaleSheetLayoutView="75" zoomScalePageLayoutView="75" workbookViewId="0" topLeftCell="A34">
      <selection activeCell="A54" sqref="A54"/>
    </sheetView>
  </sheetViews>
  <sheetFormatPr defaultColWidth="10.7109375" defaultRowHeight="12.75" customHeight="1"/>
  <cols>
    <col min="1" max="1" width="36.140625" style="70" customWidth="1"/>
    <col min="2" max="2" width="12.140625" style="70" bestFit="1" customWidth="1"/>
    <col min="3" max="3" width="9.28125" style="72" customWidth="1"/>
    <col min="4" max="4" width="12.00390625" style="72" customWidth="1"/>
    <col min="5" max="5" width="12.140625" style="72" customWidth="1"/>
    <col min="6" max="6" width="12.140625" style="72" bestFit="1" customWidth="1"/>
    <col min="7" max="7" width="9.00390625" style="72" bestFit="1" customWidth="1"/>
    <col min="8" max="8" width="11.57421875" style="72" customWidth="1"/>
    <col min="9" max="10" width="12.140625" style="72" bestFit="1" customWidth="1"/>
    <col min="11" max="11" width="9.140625" style="72" bestFit="1" customWidth="1"/>
    <col min="12" max="12" width="11.8515625" style="72" customWidth="1"/>
    <col min="13" max="14" width="12.140625" style="72" bestFit="1" customWidth="1"/>
    <col min="15" max="15" width="9.00390625" style="72" bestFit="1" customWidth="1"/>
    <col min="16" max="16" width="11.8515625" style="72" bestFit="1" customWidth="1"/>
    <col min="17" max="17" width="12.140625" style="72" bestFit="1" customWidth="1"/>
    <col min="18" max="16384" width="10.7109375" style="64" customWidth="1"/>
  </cols>
  <sheetData>
    <row r="1" spans="1:17" s="71" customFormat="1" ht="15" customHeight="1" thickBot="1">
      <c r="A1" s="1987"/>
      <c r="B1" s="1989" t="s">
        <v>975</v>
      </c>
      <c r="C1" s="1990"/>
      <c r="D1" s="1990"/>
      <c r="E1" s="1991"/>
      <c r="F1" s="1989" t="s">
        <v>976</v>
      </c>
      <c r="G1" s="1992"/>
      <c r="H1" s="1992"/>
      <c r="I1" s="1993"/>
      <c r="J1" s="1994" t="s">
        <v>977</v>
      </c>
      <c r="K1" s="1995"/>
      <c r="L1" s="1995"/>
      <c r="M1" s="1996"/>
      <c r="N1" s="1989" t="s">
        <v>192</v>
      </c>
      <c r="O1" s="1992"/>
      <c r="P1" s="1992"/>
      <c r="Q1" s="1993"/>
    </row>
    <row r="2" spans="1:17" s="71" customFormat="1" ht="15" customHeight="1" thickBot="1">
      <c r="A2" s="1988"/>
      <c r="B2" s="1334" t="s">
        <v>759</v>
      </c>
      <c r="C2" s="1335" t="s">
        <v>189</v>
      </c>
      <c r="D2" s="1335" t="s">
        <v>87</v>
      </c>
      <c r="E2" s="1336" t="s">
        <v>191</v>
      </c>
      <c r="F2" s="1337" t="s">
        <v>759</v>
      </c>
      <c r="G2" s="1335" t="s">
        <v>189</v>
      </c>
      <c r="H2" s="1335" t="s">
        <v>87</v>
      </c>
      <c r="I2" s="1336" t="s">
        <v>191</v>
      </c>
      <c r="J2" s="1337" t="s">
        <v>759</v>
      </c>
      <c r="K2" s="1335" t="s">
        <v>189</v>
      </c>
      <c r="L2" s="1335" t="s">
        <v>87</v>
      </c>
      <c r="M2" s="1336" t="s">
        <v>191</v>
      </c>
      <c r="N2" s="1338" t="s">
        <v>759</v>
      </c>
      <c r="O2" s="1335" t="s">
        <v>189</v>
      </c>
      <c r="P2" s="1335" t="s">
        <v>87</v>
      </c>
      <c r="Q2" s="1336" t="s">
        <v>191</v>
      </c>
    </row>
    <row r="3" spans="1:17" s="71" customFormat="1" ht="15" customHeight="1" thickBot="1">
      <c r="A3" s="1339" t="s">
        <v>371</v>
      </c>
      <c r="B3" s="1340"/>
      <c r="C3" s="1341"/>
      <c r="D3" s="1341"/>
      <c r="E3" s="1341"/>
      <c r="F3" s="1342"/>
      <c r="G3" s="1342"/>
      <c r="H3" s="1342"/>
      <c r="I3" s="1342"/>
      <c r="J3" s="1341"/>
      <c r="K3" s="1341"/>
      <c r="L3" s="1341"/>
      <c r="M3" s="1341"/>
      <c r="N3" s="1341"/>
      <c r="O3" s="1341"/>
      <c r="P3" s="1341"/>
      <c r="Q3" s="1343"/>
    </row>
    <row r="4" spans="1:24" ht="15" customHeight="1">
      <c r="A4" s="1170" t="s">
        <v>201</v>
      </c>
      <c r="B4" s="1345"/>
      <c r="C4" s="416">
        <v>37</v>
      </c>
      <c r="D4" s="416">
        <v>4</v>
      </c>
      <c r="E4" s="417"/>
      <c r="F4" s="1346"/>
      <c r="G4" s="535"/>
      <c r="H4" s="1347"/>
      <c r="I4" s="1348"/>
      <c r="J4" s="499"/>
      <c r="K4" s="416">
        <v>2</v>
      </c>
      <c r="L4" s="416"/>
      <c r="M4" s="795">
        <v>4</v>
      </c>
      <c r="N4" s="499"/>
      <c r="O4" s="573">
        <f>C4+G4+K4</f>
        <v>39</v>
      </c>
      <c r="P4" s="1349">
        <f>D4+H4+L4</f>
        <v>4</v>
      </c>
      <c r="Q4" s="417">
        <f>E4+I4+M4</f>
        <v>4</v>
      </c>
      <c r="R4" s="72"/>
      <c r="S4" s="188"/>
      <c r="T4" s="188"/>
      <c r="U4" s="105"/>
      <c r="W4" s="105"/>
      <c r="X4" s="188"/>
    </row>
    <row r="5" spans="1:24" ht="15" customHeight="1">
      <c r="A5" s="562" t="s">
        <v>29</v>
      </c>
      <c r="B5" s="1350"/>
      <c r="C5" s="418"/>
      <c r="D5" s="418">
        <v>5</v>
      </c>
      <c r="E5" s="419"/>
      <c r="F5" s="458"/>
      <c r="G5" s="418"/>
      <c r="H5" s="1351"/>
      <c r="I5" s="1352"/>
      <c r="J5" s="502"/>
      <c r="K5" s="418"/>
      <c r="L5" s="418"/>
      <c r="M5" s="1371"/>
      <c r="N5" s="502"/>
      <c r="O5" s="582"/>
      <c r="P5" s="1351">
        <f aca="true" t="shared" si="0" ref="P5:P14">D5+H5+L5</f>
        <v>5</v>
      </c>
      <c r="Q5" s="419"/>
      <c r="R5" s="72"/>
      <c r="S5" s="188"/>
      <c r="T5" s="188"/>
      <c r="U5" s="105"/>
      <c r="W5" s="105"/>
      <c r="X5" s="188"/>
    </row>
    <row r="6" spans="1:24" ht="15" customHeight="1">
      <c r="A6" s="1171" t="s">
        <v>197</v>
      </c>
      <c r="B6" s="1353"/>
      <c r="C6" s="418">
        <v>62</v>
      </c>
      <c r="D6" s="418">
        <v>7</v>
      </c>
      <c r="E6" s="419">
        <v>1</v>
      </c>
      <c r="F6" s="458"/>
      <c r="G6" s="418">
        <v>4</v>
      </c>
      <c r="H6" s="1351"/>
      <c r="I6" s="1352"/>
      <c r="J6" s="502"/>
      <c r="K6" s="418">
        <v>4</v>
      </c>
      <c r="L6" s="418"/>
      <c r="M6" s="593">
        <v>1</v>
      </c>
      <c r="N6" s="502"/>
      <c r="O6" s="582">
        <f>C6+G6+K6</f>
        <v>70</v>
      </c>
      <c r="P6" s="1351">
        <f t="shared" si="0"/>
        <v>7</v>
      </c>
      <c r="Q6" s="419">
        <f aca="true" t="shared" si="1" ref="Q6:Q14">E6+I6+M6</f>
        <v>2</v>
      </c>
      <c r="R6" s="72"/>
      <c r="S6" s="188"/>
      <c r="T6" s="188"/>
      <c r="U6" s="105"/>
      <c r="W6" s="105"/>
      <c r="X6" s="188"/>
    </row>
    <row r="7" spans="1:24" ht="15" customHeight="1">
      <c r="A7" s="562" t="s">
        <v>30</v>
      </c>
      <c r="B7" s="1350"/>
      <c r="C7" s="418"/>
      <c r="D7" s="418">
        <v>2</v>
      </c>
      <c r="E7" s="419">
        <v>1</v>
      </c>
      <c r="F7" s="458"/>
      <c r="G7" s="418"/>
      <c r="H7" s="1351"/>
      <c r="I7" s="1352"/>
      <c r="J7" s="502"/>
      <c r="K7" s="418"/>
      <c r="L7" s="418">
        <v>5</v>
      </c>
      <c r="M7" s="576"/>
      <c r="N7" s="502"/>
      <c r="O7" s="582"/>
      <c r="P7" s="1351">
        <f t="shared" si="0"/>
        <v>7</v>
      </c>
      <c r="Q7" s="419">
        <f t="shared" si="1"/>
        <v>1</v>
      </c>
      <c r="R7" s="72"/>
      <c r="S7" s="188"/>
      <c r="T7" s="188"/>
      <c r="U7" s="72"/>
      <c r="W7" s="444"/>
      <c r="X7" s="188"/>
    </row>
    <row r="8" spans="1:24" ht="15" customHeight="1">
      <c r="A8" s="562" t="s">
        <v>31</v>
      </c>
      <c r="B8" s="1350"/>
      <c r="C8" s="418"/>
      <c r="D8" s="418">
        <v>8</v>
      </c>
      <c r="E8" s="419">
        <v>1</v>
      </c>
      <c r="F8" s="458"/>
      <c r="G8" s="418"/>
      <c r="H8" s="418"/>
      <c r="I8" s="1352"/>
      <c r="J8" s="502"/>
      <c r="K8" s="418"/>
      <c r="L8" s="418">
        <v>2</v>
      </c>
      <c r="M8" s="576"/>
      <c r="N8" s="502"/>
      <c r="O8" s="582"/>
      <c r="P8" s="1351">
        <f t="shared" si="0"/>
        <v>10</v>
      </c>
      <c r="Q8" s="419">
        <f t="shared" si="1"/>
        <v>1</v>
      </c>
      <c r="R8" s="72"/>
      <c r="S8" s="188"/>
      <c r="T8" s="188"/>
      <c r="U8" s="72"/>
      <c r="W8" s="72"/>
      <c r="X8" s="188"/>
    </row>
    <row r="9" spans="1:24" ht="15" customHeight="1">
      <c r="A9" s="562" t="s">
        <v>32</v>
      </c>
      <c r="B9" s="1350"/>
      <c r="C9" s="1351"/>
      <c r="D9" s="418">
        <v>5</v>
      </c>
      <c r="E9" s="419">
        <v>2</v>
      </c>
      <c r="F9" s="458"/>
      <c r="G9" s="418"/>
      <c r="H9" s="418"/>
      <c r="I9" s="1352"/>
      <c r="J9" s="502"/>
      <c r="K9" s="418"/>
      <c r="L9" s="418">
        <v>2</v>
      </c>
      <c r="M9" s="576">
        <v>1</v>
      </c>
      <c r="N9" s="502"/>
      <c r="O9" s="582"/>
      <c r="P9" s="1351">
        <f t="shared" si="0"/>
        <v>7</v>
      </c>
      <c r="Q9" s="419">
        <f t="shared" si="1"/>
        <v>3</v>
      </c>
      <c r="R9" s="72"/>
      <c r="S9" s="435"/>
      <c r="T9" s="188"/>
      <c r="U9" s="72"/>
      <c r="W9" s="72"/>
      <c r="X9" s="188"/>
    </row>
    <row r="10" spans="1:24" ht="15" customHeight="1">
      <c r="A10" s="1171" t="s">
        <v>200</v>
      </c>
      <c r="B10" s="1353"/>
      <c r="C10" s="418">
        <v>42</v>
      </c>
      <c r="D10" s="418"/>
      <c r="E10" s="419">
        <v>5</v>
      </c>
      <c r="F10" s="458"/>
      <c r="G10" s="418">
        <v>5</v>
      </c>
      <c r="H10" s="1351"/>
      <c r="I10" s="1352"/>
      <c r="J10" s="502"/>
      <c r="K10" s="418">
        <v>1</v>
      </c>
      <c r="L10" s="418"/>
      <c r="M10" s="593"/>
      <c r="N10" s="502"/>
      <c r="O10" s="582">
        <f>C10+G10+K10</f>
        <v>48</v>
      </c>
      <c r="P10" s="1351"/>
      <c r="Q10" s="419">
        <f t="shared" si="1"/>
        <v>5</v>
      </c>
      <c r="R10" s="72"/>
      <c r="S10" s="188"/>
      <c r="T10" s="188"/>
      <c r="U10" s="105"/>
      <c r="W10" s="105"/>
      <c r="X10" s="188"/>
    </row>
    <row r="11" spans="1:24" ht="15" customHeight="1">
      <c r="A11" s="562" t="s">
        <v>36</v>
      </c>
      <c r="B11" s="1350"/>
      <c r="C11" s="418"/>
      <c r="D11" s="418">
        <v>4</v>
      </c>
      <c r="E11" s="419"/>
      <c r="F11" s="458"/>
      <c r="G11" s="418"/>
      <c r="H11" s="418"/>
      <c r="I11" s="1352"/>
      <c r="J11" s="502"/>
      <c r="K11" s="1351"/>
      <c r="L11" s="1355"/>
      <c r="M11" s="1403"/>
      <c r="N11" s="502"/>
      <c r="O11" s="582"/>
      <c r="P11" s="1351">
        <f t="shared" si="0"/>
        <v>4</v>
      </c>
      <c r="Q11" s="419"/>
      <c r="R11" s="72"/>
      <c r="S11" s="188"/>
      <c r="T11" s="188"/>
      <c r="U11" s="72"/>
      <c r="W11" s="72"/>
      <c r="X11" s="188"/>
    </row>
    <row r="12" spans="1:24" ht="15" customHeight="1">
      <c r="A12" s="562" t="s">
        <v>33</v>
      </c>
      <c r="B12" s="1350"/>
      <c r="C12" s="418"/>
      <c r="D12" s="418">
        <v>4</v>
      </c>
      <c r="E12" s="419"/>
      <c r="F12" s="458"/>
      <c r="G12" s="418"/>
      <c r="H12" s="418"/>
      <c r="I12" s="1352"/>
      <c r="J12" s="502"/>
      <c r="K12" s="1351"/>
      <c r="L12" s="1355"/>
      <c r="M12" s="1352"/>
      <c r="N12" s="502"/>
      <c r="O12" s="582"/>
      <c r="P12" s="1351">
        <f t="shared" si="0"/>
        <v>4</v>
      </c>
      <c r="Q12" s="419"/>
      <c r="R12" s="72"/>
      <c r="S12" s="188"/>
      <c r="T12" s="188"/>
      <c r="U12" s="72"/>
      <c r="W12" s="72"/>
      <c r="X12" s="188"/>
    </row>
    <row r="13" spans="1:24" ht="16.5" customHeight="1" thickBot="1">
      <c r="A13" s="1172" t="s">
        <v>34</v>
      </c>
      <c r="B13" s="1359"/>
      <c r="C13" s="590"/>
      <c r="D13" s="590">
        <v>6</v>
      </c>
      <c r="E13" s="591"/>
      <c r="F13" s="848"/>
      <c r="G13" s="420"/>
      <c r="H13" s="420"/>
      <c r="I13" s="1360"/>
      <c r="J13" s="587"/>
      <c r="K13" s="1361"/>
      <c r="L13" s="1362">
        <v>1</v>
      </c>
      <c r="M13" s="1780"/>
      <c r="N13" s="507"/>
      <c r="O13" s="578"/>
      <c r="P13" s="1365">
        <f t="shared" si="0"/>
        <v>7</v>
      </c>
      <c r="Q13" s="421"/>
      <c r="R13" s="72"/>
      <c r="S13" s="188"/>
      <c r="T13" s="188"/>
      <c r="U13" s="72"/>
      <c r="W13" s="72"/>
      <c r="X13" s="188"/>
    </row>
    <row r="14" spans="1:19" s="63" customFormat="1" ht="15" customHeight="1" thickBot="1">
      <c r="A14" s="1366" t="s">
        <v>192</v>
      </c>
      <c r="B14" s="1449"/>
      <c r="C14" s="1445">
        <f>SUM(C4:C13)</f>
        <v>141</v>
      </c>
      <c r="D14" s="1445">
        <f>SUM(D4:D13)</f>
        <v>45</v>
      </c>
      <c r="E14" s="1445">
        <f>SUM(E4:E13)</f>
        <v>10</v>
      </c>
      <c r="F14" s="1445"/>
      <c r="G14" s="1445">
        <f>SUM(G4:G13)</f>
        <v>9</v>
      </c>
      <c r="H14" s="1445"/>
      <c r="I14" s="1445"/>
      <c r="J14" s="1445"/>
      <c r="K14" s="1445">
        <f>SUM(K4:K13)</f>
        <v>7</v>
      </c>
      <c r="L14" s="1445">
        <f>SUM(L4:L13)</f>
        <v>10</v>
      </c>
      <c r="M14" s="1445">
        <f>SUM(M4:M13)</f>
        <v>6</v>
      </c>
      <c r="N14" s="1781"/>
      <c r="O14" s="530">
        <f>C14+G14+K14</f>
        <v>157</v>
      </c>
      <c r="P14" s="1445">
        <f t="shared" si="0"/>
        <v>55</v>
      </c>
      <c r="Q14" s="511">
        <f t="shared" si="1"/>
        <v>16</v>
      </c>
      <c r="R14" s="181"/>
      <c r="S14" s="181"/>
    </row>
    <row r="15" spans="1:19" s="63" customFormat="1" ht="15" customHeight="1" thickBot="1">
      <c r="A15" s="1366" t="s">
        <v>616</v>
      </c>
      <c r="B15" s="1366"/>
      <c r="C15" s="1342"/>
      <c r="D15" s="1342"/>
      <c r="E15" s="1342"/>
      <c r="F15" s="1342"/>
      <c r="G15" s="1342"/>
      <c r="H15" s="1342"/>
      <c r="I15" s="1342"/>
      <c r="J15" s="1367"/>
      <c r="K15" s="593"/>
      <c r="L15" s="593"/>
      <c r="M15" s="593"/>
      <c r="N15" s="1342"/>
      <c r="O15" s="1342"/>
      <c r="P15" s="1342"/>
      <c r="Q15" s="1368"/>
      <c r="R15" s="181"/>
      <c r="S15" s="181"/>
    </row>
    <row r="16" spans="1:22" s="63" customFormat="1" ht="15" customHeight="1">
      <c r="A16" s="1344" t="s">
        <v>202</v>
      </c>
      <c r="B16" s="1369"/>
      <c r="C16" s="535">
        <v>37</v>
      </c>
      <c r="D16" s="535">
        <v>16</v>
      </c>
      <c r="E16" s="536">
        <v>12</v>
      </c>
      <c r="F16" s="1346"/>
      <c r="G16" s="535">
        <v>6</v>
      </c>
      <c r="H16" s="535"/>
      <c r="I16" s="1348"/>
      <c r="J16" s="499"/>
      <c r="K16" s="416">
        <v>5</v>
      </c>
      <c r="L16" s="416">
        <v>9</v>
      </c>
      <c r="M16" s="417">
        <v>4</v>
      </c>
      <c r="N16" s="1370"/>
      <c r="O16" s="885">
        <f>C16+G16+K16</f>
        <v>48</v>
      </c>
      <c r="P16" s="1347">
        <f>D16+H16+L16</f>
        <v>25</v>
      </c>
      <c r="Q16" s="929">
        <f>E16+I16+M16</f>
        <v>16</v>
      </c>
      <c r="R16" s="1986"/>
      <c r="S16" s="1986"/>
      <c r="T16" s="188"/>
      <c r="U16" s="105"/>
      <c r="V16" s="188"/>
    </row>
    <row r="17" spans="1:22" ht="15" customHeight="1">
      <c r="A17" s="770" t="s">
        <v>204</v>
      </c>
      <c r="B17" s="1353"/>
      <c r="C17" s="418">
        <v>20</v>
      </c>
      <c r="D17" s="418"/>
      <c r="E17" s="419"/>
      <c r="F17" s="458"/>
      <c r="G17" s="418"/>
      <c r="H17" s="418"/>
      <c r="I17" s="1352"/>
      <c r="J17" s="502"/>
      <c r="K17" s="418"/>
      <c r="L17" s="418"/>
      <c r="M17" s="419"/>
      <c r="N17" s="1371"/>
      <c r="O17" s="885">
        <f aca="true" t="shared" si="2" ref="O17:O28">C17+G17+K17</f>
        <v>20</v>
      </c>
      <c r="P17" s="1347"/>
      <c r="Q17" s="929"/>
      <c r="R17" s="72"/>
      <c r="S17" s="72"/>
      <c r="T17" s="188"/>
      <c r="U17" s="105"/>
      <c r="V17" s="188"/>
    </row>
    <row r="18" spans="1:22" ht="15" customHeight="1">
      <c r="A18" s="770" t="s">
        <v>207</v>
      </c>
      <c r="B18" s="1353"/>
      <c r="C18" s="418">
        <v>17</v>
      </c>
      <c r="D18" s="418">
        <v>9</v>
      </c>
      <c r="E18" s="419">
        <v>3</v>
      </c>
      <c r="F18" s="458"/>
      <c r="G18" s="418">
        <v>5</v>
      </c>
      <c r="H18" s="418"/>
      <c r="I18" s="1352"/>
      <c r="J18" s="502"/>
      <c r="K18" s="418">
        <v>2</v>
      </c>
      <c r="L18" s="418">
        <v>3</v>
      </c>
      <c r="M18" s="419">
        <v>4</v>
      </c>
      <c r="N18" s="1371"/>
      <c r="O18" s="885">
        <f t="shared" si="2"/>
        <v>24</v>
      </c>
      <c r="P18" s="1347">
        <f aca="true" t="shared" si="3" ref="P18:P28">D18+H18+L18</f>
        <v>12</v>
      </c>
      <c r="Q18" s="929">
        <f aca="true" t="shared" si="4" ref="Q18:Q28">E18+I18+M18</f>
        <v>7</v>
      </c>
      <c r="R18" s="72"/>
      <c r="S18" s="72"/>
      <c r="T18" s="188"/>
      <c r="U18" s="105"/>
      <c r="V18" s="188"/>
    </row>
    <row r="19" spans="1:22" ht="15" customHeight="1">
      <c r="A19" s="770" t="s">
        <v>209</v>
      </c>
      <c r="B19" s="1353"/>
      <c r="C19" s="418">
        <v>44</v>
      </c>
      <c r="D19" s="418">
        <v>11</v>
      </c>
      <c r="E19" s="419">
        <v>5</v>
      </c>
      <c r="F19" s="458"/>
      <c r="G19" s="418">
        <v>4</v>
      </c>
      <c r="H19" s="418"/>
      <c r="I19" s="1352"/>
      <c r="J19" s="502"/>
      <c r="K19" s="418">
        <v>15</v>
      </c>
      <c r="L19" s="418">
        <v>2</v>
      </c>
      <c r="M19" s="419">
        <v>4</v>
      </c>
      <c r="N19" s="1371"/>
      <c r="O19" s="885">
        <f t="shared" si="2"/>
        <v>63</v>
      </c>
      <c r="P19" s="1347">
        <f t="shared" si="3"/>
        <v>13</v>
      </c>
      <c r="Q19" s="929">
        <f t="shared" si="4"/>
        <v>9</v>
      </c>
      <c r="T19" s="188"/>
      <c r="U19" s="105"/>
      <c r="V19" s="188"/>
    </row>
    <row r="20" spans="1:22" ht="15" customHeight="1">
      <c r="A20" s="770" t="s">
        <v>212</v>
      </c>
      <c r="B20" s="1353"/>
      <c r="C20" s="418">
        <v>38</v>
      </c>
      <c r="D20" s="418">
        <v>1</v>
      </c>
      <c r="E20" s="419">
        <v>1</v>
      </c>
      <c r="F20" s="458"/>
      <c r="G20" s="418">
        <v>4</v>
      </c>
      <c r="H20" s="418"/>
      <c r="I20" s="1352"/>
      <c r="J20" s="502"/>
      <c r="K20" s="418">
        <v>3</v>
      </c>
      <c r="L20" s="418">
        <v>2</v>
      </c>
      <c r="M20" s="419"/>
      <c r="N20" s="1371"/>
      <c r="O20" s="885">
        <f t="shared" si="2"/>
        <v>45</v>
      </c>
      <c r="P20" s="1347">
        <f t="shared" si="3"/>
        <v>3</v>
      </c>
      <c r="Q20" s="929">
        <f t="shared" si="4"/>
        <v>1</v>
      </c>
      <c r="R20" s="72"/>
      <c r="S20" s="72"/>
      <c r="T20" s="188"/>
      <c r="U20" s="105"/>
      <c r="V20" s="188"/>
    </row>
    <row r="21" spans="1:22" ht="15" customHeight="1">
      <c r="A21" s="770" t="s">
        <v>203</v>
      </c>
      <c r="B21" s="1353"/>
      <c r="C21" s="418">
        <v>46</v>
      </c>
      <c r="D21" s="418">
        <v>6</v>
      </c>
      <c r="E21" s="419"/>
      <c r="F21" s="458"/>
      <c r="G21" s="418">
        <v>3</v>
      </c>
      <c r="H21" s="418"/>
      <c r="I21" s="1352"/>
      <c r="J21" s="502"/>
      <c r="K21" s="418">
        <v>9</v>
      </c>
      <c r="L21" s="418">
        <v>12</v>
      </c>
      <c r="M21" s="419">
        <v>3</v>
      </c>
      <c r="N21" s="1371"/>
      <c r="O21" s="885">
        <f t="shared" si="2"/>
        <v>58</v>
      </c>
      <c r="P21" s="1347">
        <f t="shared" si="3"/>
        <v>18</v>
      </c>
      <c r="Q21" s="929">
        <f t="shared" si="4"/>
        <v>3</v>
      </c>
      <c r="R21" s="72"/>
      <c r="S21" s="72"/>
      <c r="T21" s="188"/>
      <c r="U21" s="105"/>
      <c r="V21" s="188"/>
    </row>
    <row r="22" spans="1:22" ht="15" customHeight="1">
      <c r="A22" s="770" t="s">
        <v>206</v>
      </c>
      <c r="B22" s="1353"/>
      <c r="C22" s="418">
        <v>43</v>
      </c>
      <c r="D22" s="418"/>
      <c r="E22" s="419"/>
      <c r="F22" s="458"/>
      <c r="G22" s="418">
        <v>10</v>
      </c>
      <c r="H22" s="418">
        <v>1</v>
      </c>
      <c r="I22" s="1352"/>
      <c r="J22" s="502"/>
      <c r="K22" s="418">
        <v>14</v>
      </c>
      <c r="L22" s="418"/>
      <c r="M22" s="419">
        <v>5</v>
      </c>
      <c r="N22" s="1371"/>
      <c r="O22" s="885">
        <f t="shared" si="2"/>
        <v>67</v>
      </c>
      <c r="P22" s="1347">
        <f t="shared" si="3"/>
        <v>1</v>
      </c>
      <c r="Q22" s="929">
        <f t="shared" si="4"/>
        <v>5</v>
      </c>
      <c r="R22" s="72"/>
      <c r="S22" s="72"/>
      <c r="T22" s="188"/>
      <c r="U22" s="105"/>
      <c r="V22" s="188"/>
    </row>
    <row r="23" spans="1:22" ht="15" customHeight="1">
      <c r="A23" s="770" t="s">
        <v>210</v>
      </c>
      <c r="B23" s="1353"/>
      <c r="C23" s="418">
        <v>56</v>
      </c>
      <c r="D23" s="418">
        <v>10</v>
      </c>
      <c r="E23" s="419">
        <v>3</v>
      </c>
      <c r="F23" s="458"/>
      <c r="G23" s="418">
        <v>2</v>
      </c>
      <c r="H23" s="418"/>
      <c r="I23" s="1352"/>
      <c r="J23" s="502"/>
      <c r="K23" s="418">
        <v>3</v>
      </c>
      <c r="L23" s="418">
        <v>3</v>
      </c>
      <c r="M23" s="419">
        <v>2</v>
      </c>
      <c r="N23" s="1371"/>
      <c r="O23" s="885">
        <f t="shared" si="2"/>
        <v>61</v>
      </c>
      <c r="P23" s="1347">
        <f t="shared" si="3"/>
        <v>13</v>
      </c>
      <c r="Q23" s="929">
        <f t="shared" si="4"/>
        <v>5</v>
      </c>
      <c r="R23" s="72"/>
      <c r="S23" s="72"/>
      <c r="T23" s="188"/>
      <c r="U23" s="105"/>
      <c r="V23" s="188"/>
    </row>
    <row r="24" spans="1:22" ht="16.5" customHeight="1">
      <c r="A24" s="505" t="s">
        <v>37</v>
      </c>
      <c r="B24" s="1350"/>
      <c r="C24" s="418"/>
      <c r="D24" s="418"/>
      <c r="E24" s="419"/>
      <c r="F24" s="458"/>
      <c r="G24" s="1351"/>
      <c r="H24" s="1351"/>
      <c r="I24" s="1352"/>
      <c r="J24" s="502"/>
      <c r="K24" s="1351"/>
      <c r="L24" s="1351"/>
      <c r="M24" s="1372"/>
      <c r="N24" s="1373"/>
      <c r="O24" s="885"/>
      <c r="P24" s="1347"/>
      <c r="Q24" s="929"/>
      <c r="T24" s="188"/>
      <c r="U24" s="444"/>
      <c r="V24" s="188"/>
    </row>
    <row r="25" spans="1:22" ht="15" customHeight="1">
      <c r="A25" s="770" t="s">
        <v>211</v>
      </c>
      <c r="B25" s="1353"/>
      <c r="C25" s="418">
        <v>42</v>
      </c>
      <c r="D25" s="418">
        <v>7</v>
      </c>
      <c r="E25" s="419">
        <v>6</v>
      </c>
      <c r="F25" s="458"/>
      <c r="G25" s="418">
        <v>1</v>
      </c>
      <c r="H25" s="418"/>
      <c r="I25" s="1352"/>
      <c r="J25" s="502"/>
      <c r="K25" s="418">
        <v>5</v>
      </c>
      <c r="L25" s="418">
        <v>7</v>
      </c>
      <c r="M25" s="419">
        <v>3</v>
      </c>
      <c r="N25" s="1371"/>
      <c r="O25" s="885">
        <f t="shared" si="2"/>
        <v>48</v>
      </c>
      <c r="P25" s="1347">
        <f t="shared" si="3"/>
        <v>14</v>
      </c>
      <c r="Q25" s="929">
        <f t="shared" si="4"/>
        <v>9</v>
      </c>
      <c r="T25" s="188"/>
      <c r="U25" s="105"/>
      <c r="V25" s="188"/>
    </row>
    <row r="26" spans="1:22" ht="15" customHeight="1">
      <c r="A26" s="505" t="s">
        <v>39</v>
      </c>
      <c r="B26" s="1350"/>
      <c r="C26" s="418"/>
      <c r="D26" s="418">
        <v>3</v>
      </c>
      <c r="E26" s="419"/>
      <c r="F26" s="458"/>
      <c r="G26" s="1351"/>
      <c r="H26" s="1351"/>
      <c r="I26" s="1352"/>
      <c r="J26" s="502"/>
      <c r="K26" s="1351"/>
      <c r="L26" s="1351">
        <v>1</v>
      </c>
      <c r="M26" s="1372"/>
      <c r="N26" s="1373"/>
      <c r="O26" s="885"/>
      <c r="P26" s="1347">
        <f t="shared" si="3"/>
        <v>4</v>
      </c>
      <c r="Q26" s="929"/>
      <c r="R26" s="72"/>
      <c r="S26" s="72"/>
      <c r="T26" s="188"/>
      <c r="U26" s="444"/>
      <c r="V26" s="188"/>
    </row>
    <row r="27" spans="1:22" ht="15" customHeight="1" thickBot="1">
      <c r="A27" s="1374" t="s">
        <v>205</v>
      </c>
      <c r="B27" s="1375"/>
      <c r="C27" s="590">
        <v>23</v>
      </c>
      <c r="D27" s="590">
        <v>3</v>
      </c>
      <c r="E27" s="591">
        <v>1</v>
      </c>
      <c r="F27" s="848"/>
      <c r="G27" s="420">
        <v>2</v>
      </c>
      <c r="H27" s="420"/>
      <c r="I27" s="1360"/>
      <c r="J27" s="587"/>
      <c r="K27" s="590">
        <v>7</v>
      </c>
      <c r="L27" s="590"/>
      <c r="M27" s="591">
        <v>1</v>
      </c>
      <c r="N27" s="1376"/>
      <c r="O27" s="1782">
        <f t="shared" si="2"/>
        <v>32</v>
      </c>
      <c r="P27" s="1783">
        <f t="shared" si="3"/>
        <v>3</v>
      </c>
      <c r="Q27" s="601">
        <f t="shared" si="4"/>
        <v>2</v>
      </c>
      <c r="R27" s="72"/>
      <c r="S27" s="72"/>
      <c r="T27" s="188"/>
      <c r="U27" s="105"/>
      <c r="V27" s="188"/>
    </row>
    <row r="28" spans="1:19" s="63" customFormat="1" ht="15" customHeight="1" thickBot="1">
      <c r="A28" s="1449" t="s">
        <v>192</v>
      </c>
      <c r="B28" s="1449"/>
      <c r="C28" s="323">
        <f>SUM(C16:C27)</f>
        <v>366</v>
      </c>
      <c r="D28" s="323">
        <f>SUM(D16:D27)</f>
        <v>66</v>
      </c>
      <c r="E28" s="323">
        <f>SUM(E16:E27)</f>
        <v>31</v>
      </c>
      <c r="F28" s="323"/>
      <c r="G28" s="323">
        <f>SUM(G16:G27)</f>
        <v>37</v>
      </c>
      <c r="H28" s="323">
        <f>SUM(H16:H27)</f>
        <v>1</v>
      </c>
      <c r="I28" s="323"/>
      <c r="J28" s="323"/>
      <c r="K28" s="323">
        <f>SUM(K16:K27)</f>
        <v>63</v>
      </c>
      <c r="L28" s="323">
        <f>SUM(L16:L27)</f>
        <v>39</v>
      </c>
      <c r="M28" s="323">
        <f>SUM(M16:M27)</f>
        <v>26</v>
      </c>
      <c r="N28" s="323"/>
      <c r="O28" s="530">
        <f t="shared" si="2"/>
        <v>466</v>
      </c>
      <c r="P28" s="1445">
        <f t="shared" si="3"/>
        <v>106</v>
      </c>
      <c r="Q28" s="511">
        <f t="shared" si="4"/>
        <v>57</v>
      </c>
      <c r="R28" s="181"/>
      <c r="S28" s="181"/>
    </row>
    <row r="29" spans="1:19" s="63" customFormat="1" ht="15" customHeight="1" thickBot="1">
      <c r="A29" s="1366" t="s">
        <v>373</v>
      </c>
      <c r="B29" s="1366"/>
      <c r="C29" s="1377"/>
      <c r="D29" s="1377"/>
      <c r="E29" s="1377"/>
      <c r="F29" s="1377"/>
      <c r="G29" s="1377"/>
      <c r="H29" s="1377"/>
      <c r="I29" s="1377"/>
      <c r="J29" s="1378"/>
      <c r="K29" s="593"/>
      <c r="L29" s="593"/>
      <c r="M29" s="593"/>
      <c r="N29" s="1377"/>
      <c r="O29" s="1377"/>
      <c r="P29" s="1377"/>
      <c r="Q29" s="1368"/>
      <c r="R29" s="181"/>
      <c r="S29" s="181"/>
    </row>
    <row r="30" spans="1:22" s="63" customFormat="1" ht="15" customHeight="1">
      <c r="A30" s="1344" t="s">
        <v>214</v>
      </c>
      <c r="B30" s="1369"/>
      <c r="C30" s="535">
        <v>64</v>
      </c>
      <c r="D30" s="535">
        <v>21</v>
      </c>
      <c r="E30" s="536">
        <v>5</v>
      </c>
      <c r="F30" s="1346"/>
      <c r="G30" s="535">
        <v>6</v>
      </c>
      <c r="H30" s="1347"/>
      <c r="I30" s="1348"/>
      <c r="J30" s="499"/>
      <c r="K30" s="416">
        <v>25</v>
      </c>
      <c r="L30" s="416"/>
      <c r="M30" s="417"/>
      <c r="N30" s="1370"/>
      <c r="O30" s="885">
        <f>C30+G30+K30</f>
        <v>95</v>
      </c>
      <c r="P30" s="885">
        <f>D30+H30+L30</f>
        <v>21</v>
      </c>
      <c r="Q30" s="1379">
        <f>E30+I30+M30</f>
        <v>5</v>
      </c>
      <c r="R30" s="72"/>
      <c r="S30" s="72"/>
      <c r="T30" s="188"/>
      <c r="U30" s="188"/>
      <c r="V30" s="105"/>
    </row>
    <row r="31" spans="1:22" ht="15" customHeight="1">
      <c r="A31" s="770" t="s">
        <v>216</v>
      </c>
      <c r="B31" s="1353"/>
      <c r="C31" s="418">
        <v>93</v>
      </c>
      <c r="D31" s="418">
        <v>21</v>
      </c>
      <c r="E31" s="419"/>
      <c r="F31" s="458"/>
      <c r="G31" s="418">
        <v>5</v>
      </c>
      <c r="H31" s="1351"/>
      <c r="I31" s="1352"/>
      <c r="J31" s="502"/>
      <c r="K31" s="418">
        <v>8</v>
      </c>
      <c r="L31" s="418">
        <v>4</v>
      </c>
      <c r="M31" s="419"/>
      <c r="N31" s="1371"/>
      <c r="O31" s="885">
        <f aca="true" t="shared" si="5" ref="O31:O37">C31+G31+K31</f>
        <v>106</v>
      </c>
      <c r="P31" s="885">
        <f aca="true" t="shared" si="6" ref="P31:P37">D31+H31+L31</f>
        <v>25</v>
      </c>
      <c r="Q31" s="1379"/>
      <c r="T31" s="188"/>
      <c r="U31" s="188"/>
      <c r="V31" s="105"/>
    </row>
    <row r="32" spans="1:22" ht="15" customHeight="1">
      <c r="A32" s="1380" t="s">
        <v>540</v>
      </c>
      <c r="B32" s="1381"/>
      <c r="C32" s="418">
        <v>15</v>
      </c>
      <c r="D32" s="418"/>
      <c r="E32" s="419"/>
      <c r="F32" s="458"/>
      <c r="G32" s="418"/>
      <c r="H32" s="1351"/>
      <c r="I32" s="1352"/>
      <c r="J32" s="502"/>
      <c r="K32" s="418">
        <v>7</v>
      </c>
      <c r="L32" s="418"/>
      <c r="M32" s="419"/>
      <c r="N32" s="1371"/>
      <c r="O32" s="885">
        <f t="shared" si="5"/>
        <v>22</v>
      </c>
      <c r="P32" s="885"/>
      <c r="Q32" s="1379"/>
      <c r="R32" s="72"/>
      <c r="S32" s="72"/>
      <c r="T32" s="188"/>
      <c r="U32" s="188"/>
      <c r="V32" s="105"/>
    </row>
    <row r="33" spans="1:22" ht="16.5" customHeight="1">
      <c r="A33" s="562" t="s">
        <v>40</v>
      </c>
      <c r="B33" s="1350"/>
      <c r="C33" s="418"/>
      <c r="D33" s="418">
        <v>19</v>
      </c>
      <c r="E33" s="419"/>
      <c r="F33" s="458"/>
      <c r="G33" s="1351"/>
      <c r="H33" s="1351"/>
      <c r="I33" s="1352"/>
      <c r="J33" s="502"/>
      <c r="K33" s="1351"/>
      <c r="L33" s="1351">
        <v>2</v>
      </c>
      <c r="M33" s="1372"/>
      <c r="N33" s="1373"/>
      <c r="O33" s="885"/>
      <c r="P33" s="885">
        <f t="shared" si="6"/>
        <v>21</v>
      </c>
      <c r="Q33" s="1379"/>
      <c r="R33" s="72"/>
      <c r="S33" s="72"/>
      <c r="T33" s="188"/>
      <c r="U33" s="435"/>
      <c r="V33" s="72"/>
    </row>
    <row r="34" spans="1:22" ht="15" customHeight="1">
      <c r="A34" s="1382" t="s">
        <v>233</v>
      </c>
      <c r="B34" s="1353"/>
      <c r="C34" s="418">
        <v>71</v>
      </c>
      <c r="D34" s="418">
        <v>12</v>
      </c>
      <c r="E34" s="419">
        <v>2</v>
      </c>
      <c r="F34" s="458"/>
      <c r="G34" s="418">
        <v>6</v>
      </c>
      <c r="H34" s="1351"/>
      <c r="I34" s="1352"/>
      <c r="J34" s="502"/>
      <c r="K34" s="418">
        <v>10</v>
      </c>
      <c r="L34" s="418">
        <v>3</v>
      </c>
      <c r="M34" s="419"/>
      <c r="N34" s="1371"/>
      <c r="O34" s="885">
        <f t="shared" si="5"/>
        <v>87</v>
      </c>
      <c r="P34" s="885">
        <f t="shared" si="6"/>
        <v>15</v>
      </c>
      <c r="Q34" s="1379">
        <f>E34+I34+M34</f>
        <v>2</v>
      </c>
      <c r="R34" s="72"/>
      <c r="S34" s="72"/>
      <c r="T34" s="188"/>
      <c r="U34" s="188"/>
      <c r="V34" s="105"/>
    </row>
    <row r="35" spans="1:22" ht="15" customHeight="1">
      <c r="A35" s="1383" t="s">
        <v>534</v>
      </c>
      <c r="B35" s="1353"/>
      <c r="C35" s="418">
        <v>62</v>
      </c>
      <c r="D35" s="418">
        <v>13</v>
      </c>
      <c r="E35" s="419">
        <v>4</v>
      </c>
      <c r="F35" s="458"/>
      <c r="G35" s="418">
        <v>3</v>
      </c>
      <c r="H35" s="418"/>
      <c r="I35" s="1352"/>
      <c r="J35" s="502"/>
      <c r="K35" s="418">
        <v>8</v>
      </c>
      <c r="L35" s="418">
        <v>10</v>
      </c>
      <c r="M35" s="419">
        <v>1</v>
      </c>
      <c r="N35" s="1371"/>
      <c r="O35" s="885">
        <f t="shared" si="5"/>
        <v>73</v>
      </c>
      <c r="P35" s="885">
        <f t="shared" si="6"/>
        <v>23</v>
      </c>
      <c r="Q35" s="1379">
        <f>E35+I35+M35</f>
        <v>5</v>
      </c>
      <c r="R35" s="72"/>
      <c r="S35" s="72"/>
      <c r="T35" s="188"/>
      <c r="U35" s="188"/>
      <c r="V35" s="105"/>
    </row>
    <row r="36" spans="1:22" ht="15" customHeight="1" thickBot="1">
      <c r="A36" s="1384" t="s">
        <v>1036</v>
      </c>
      <c r="B36" s="1385"/>
      <c r="C36" s="590">
        <v>4</v>
      </c>
      <c r="D36" s="590"/>
      <c r="E36" s="591"/>
      <c r="F36" s="848"/>
      <c r="G36" s="420">
        <v>1</v>
      </c>
      <c r="H36" s="1365"/>
      <c r="I36" s="1360"/>
      <c r="J36" s="587"/>
      <c r="K36" s="590">
        <v>2</v>
      </c>
      <c r="L36" s="590"/>
      <c r="M36" s="591"/>
      <c r="N36" s="1376"/>
      <c r="O36" s="1782">
        <f t="shared" si="5"/>
        <v>7</v>
      </c>
      <c r="P36" s="1782"/>
      <c r="Q36" s="1784"/>
      <c r="R36" s="72"/>
      <c r="S36" s="72"/>
      <c r="T36" s="188"/>
      <c r="U36" s="188"/>
      <c r="V36" s="105"/>
    </row>
    <row r="37" spans="1:19" s="63" customFormat="1" ht="15" customHeight="1" thickBot="1">
      <c r="A37" s="1366" t="s">
        <v>192</v>
      </c>
      <c r="B37" s="1449"/>
      <c r="C37" s="323">
        <f>SUM(C30:C36)</f>
        <v>309</v>
      </c>
      <c r="D37" s="323">
        <f>SUM(D30:D36)</f>
        <v>86</v>
      </c>
      <c r="E37" s="323">
        <f>SUM(E30:E36)</f>
        <v>11</v>
      </c>
      <c r="F37" s="323"/>
      <c r="G37" s="323">
        <f>SUM(G30:G36)</f>
        <v>21</v>
      </c>
      <c r="H37" s="323"/>
      <c r="I37" s="323"/>
      <c r="J37" s="323"/>
      <c r="K37" s="323">
        <f>SUM(K30:K36)</f>
        <v>60</v>
      </c>
      <c r="L37" s="323">
        <f>SUM(L30:L36)</f>
        <v>19</v>
      </c>
      <c r="M37" s="323">
        <f>SUM(M30:M36)</f>
        <v>1</v>
      </c>
      <c r="N37" s="323"/>
      <c r="O37" s="530">
        <f t="shared" si="5"/>
        <v>390</v>
      </c>
      <c r="P37" s="530">
        <f t="shared" si="6"/>
        <v>105</v>
      </c>
      <c r="Q37" s="1445">
        <f>E37+I37+M37</f>
        <v>12</v>
      </c>
      <c r="R37" s="181"/>
      <c r="S37" s="181"/>
    </row>
    <row r="38" spans="1:21" s="63" customFormat="1" ht="15" customHeight="1" thickBot="1">
      <c r="A38" s="1366" t="s">
        <v>374</v>
      </c>
      <c r="B38" s="1366"/>
      <c r="C38" s="1377"/>
      <c r="D38" s="1377"/>
      <c r="E38" s="1377"/>
      <c r="F38" s="1377"/>
      <c r="G38" s="1377"/>
      <c r="H38" s="1377"/>
      <c r="I38" s="1377"/>
      <c r="J38" s="1378"/>
      <c r="K38" s="1386"/>
      <c r="L38" s="1386"/>
      <c r="M38" s="1387"/>
      <c r="N38" s="1785"/>
      <c r="O38" s="1785"/>
      <c r="P38" s="1785"/>
      <c r="Q38" s="1343"/>
      <c r="R38" s="181"/>
      <c r="S38" s="181"/>
      <c r="T38" s="445"/>
      <c r="U38" s="105"/>
    </row>
    <row r="39" spans="1:22" ht="16.5" customHeight="1">
      <c r="A39" s="1253" t="s">
        <v>582</v>
      </c>
      <c r="B39" s="1393"/>
      <c r="C39" s="1189">
        <v>35</v>
      </c>
      <c r="D39" s="1189"/>
      <c r="E39" s="1191">
        <v>7</v>
      </c>
      <c r="F39" s="499"/>
      <c r="G39" s="416">
        <v>8</v>
      </c>
      <c r="H39" s="416"/>
      <c r="I39" s="1394"/>
      <c r="J39" s="499"/>
      <c r="K39" s="416">
        <v>2</v>
      </c>
      <c r="L39" s="416"/>
      <c r="M39" s="795">
        <v>6</v>
      </c>
      <c r="N39" s="499"/>
      <c r="O39" s="1349">
        <f>C39+G39+K39</f>
        <v>45</v>
      </c>
      <c r="P39" s="573"/>
      <c r="Q39" s="1394">
        <f>E39+I39+M39</f>
        <v>13</v>
      </c>
      <c r="R39" s="72"/>
      <c r="S39" s="72"/>
      <c r="T39" s="445"/>
      <c r="U39" s="188"/>
      <c r="V39" s="105"/>
    </row>
    <row r="40" spans="1:22" ht="16.5" customHeight="1">
      <c r="A40" s="1296" t="s">
        <v>1038</v>
      </c>
      <c r="B40" s="1389"/>
      <c r="C40" s="759"/>
      <c r="D40" s="759">
        <v>2</v>
      </c>
      <c r="E40" s="760">
        <v>18</v>
      </c>
      <c r="F40" s="502"/>
      <c r="G40" s="418"/>
      <c r="H40" s="418"/>
      <c r="I40" s="1358"/>
      <c r="J40" s="502"/>
      <c r="K40" s="418"/>
      <c r="L40" s="418"/>
      <c r="M40" s="576">
        <v>5</v>
      </c>
      <c r="N40" s="502"/>
      <c r="O40" s="1351"/>
      <c r="P40" s="582">
        <f aca="true" t="shared" si="7" ref="P40:P47">D40+H40+L40</f>
        <v>2</v>
      </c>
      <c r="Q40" s="1358">
        <f>E40+I40+M40</f>
        <v>23</v>
      </c>
      <c r="R40" s="72"/>
      <c r="S40" s="72"/>
      <c r="T40" s="445"/>
      <c r="U40" s="188"/>
      <c r="V40" s="105"/>
    </row>
    <row r="41" spans="1:22" ht="16.5" customHeight="1">
      <c r="A41" s="505" t="s">
        <v>41</v>
      </c>
      <c r="B41" s="1390"/>
      <c r="C41" s="759"/>
      <c r="D41" s="759">
        <v>16</v>
      </c>
      <c r="E41" s="760"/>
      <c r="F41" s="502"/>
      <c r="G41" s="418"/>
      <c r="H41" s="418">
        <v>3</v>
      </c>
      <c r="I41" s="1358"/>
      <c r="J41" s="502"/>
      <c r="K41" s="418">
        <v>2</v>
      </c>
      <c r="L41" s="418">
        <v>2</v>
      </c>
      <c r="M41" s="576"/>
      <c r="N41" s="502"/>
      <c r="O41" s="1351">
        <f>C41+G41+K41</f>
        <v>2</v>
      </c>
      <c r="P41" s="582">
        <f t="shared" si="7"/>
        <v>21</v>
      </c>
      <c r="Q41" s="1358"/>
      <c r="R41" s="72"/>
      <c r="S41" s="72"/>
      <c r="T41" s="445"/>
      <c r="U41" s="188"/>
      <c r="V41" s="105"/>
    </row>
    <row r="42" spans="1:22" ht="16.5" customHeight="1">
      <c r="A42" s="505" t="s">
        <v>42</v>
      </c>
      <c r="B42" s="1390"/>
      <c r="C42" s="759"/>
      <c r="D42" s="759">
        <v>15</v>
      </c>
      <c r="E42" s="760"/>
      <c r="F42" s="502"/>
      <c r="G42" s="418"/>
      <c r="H42" s="418">
        <v>1</v>
      </c>
      <c r="I42" s="1358"/>
      <c r="J42" s="502"/>
      <c r="K42" s="418"/>
      <c r="L42" s="418">
        <v>3</v>
      </c>
      <c r="M42" s="576"/>
      <c r="N42" s="502"/>
      <c r="O42" s="1351"/>
      <c r="P42" s="582">
        <f t="shared" si="7"/>
        <v>19</v>
      </c>
      <c r="Q42" s="1358"/>
      <c r="R42" s="72"/>
      <c r="S42" s="72"/>
      <c r="T42" s="445"/>
      <c r="U42" s="188"/>
      <c r="V42" s="105"/>
    </row>
    <row r="43" spans="1:22" ht="16.5" customHeight="1">
      <c r="A43" s="1254" t="s">
        <v>313</v>
      </c>
      <c r="B43" s="1388"/>
      <c r="C43" s="759"/>
      <c r="D43" s="759"/>
      <c r="E43" s="1391"/>
      <c r="F43" s="1357"/>
      <c r="G43" s="1351"/>
      <c r="H43" s="1351"/>
      <c r="I43" s="1358"/>
      <c r="J43" s="1357"/>
      <c r="K43" s="418"/>
      <c r="L43" s="418"/>
      <c r="M43" s="576"/>
      <c r="N43" s="502"/>
      <c r="O43" s="1351"/>
      <c r="P43" s="582"/>
      <c r="Q43" s="1358"/>
      <c r="R43" s="72"/>
      <c r="S43" s="72"/>
      <c r="T43" s="445"/>
      <c r="U43" s="435"/>
      <c r="V43" s="105"/>
    </row>
    <row r="44" spans="1:22" ht="16.5" customHeight="1">
      <c r="A44" s="505" t="s">
        <v>14</v>
      </c>
      <c r="B44" s="1390"/>
      <c r="C44" s="759">
        <v>113</v>
      </c>
      <c r="D44" s="759"/>
      <c r="E44" s="760"/>
      <c r="F44" s="502"/>
      <c r="G44" s="418">
        <v>2</v>
      </c>
      <c r="H44" s="418"/>
      <c r="I44" s="1358"/>
      <c r="J44" s="502"/>
      <c r="K44" s="418">
        <v>6</v>
      </c>
      <c r="L44" s="418"/>
      <c r="M44" s="576"/>
      <c r="N44" s="502"/>
      <c r="O44" s="1351">
        <f>C44+G44+K44</f>
        <v>121</v>
      </c>
      <c r="P44" s="582"/>
      <c r="Q44" s="1358"/>
      <c r="R44" s="72"/>
      <c r="S44" s="72"/>
      <c r="T44" s="445"/>
      <c r="U44" s="188"/>
      <c r="V44" s="105"/>
    </row>
    <row r="45" spans="1:22" ht="16.5" customHeight="1">
      <c r="A45" s="1119" t="s">
        <v>15</v>
      </c>
      <c r="B45" s="1392"/>
      <c r="C45" s="759">
        <v>10</v>
      </c>
      <c r="D45" s="759"/>
      <c r="E45" s="760"/>
      <c r="F45" s="502"/>
      <c r="G45" s="418"/>
      <c r="H45" s="418"/>
      <c r="I45" s="1358"/>
      <c r="J45" s="502"/>
      <c r="K45" s="418"/>
      <c r="L45" s="418"/>
      <c r="M45" s="576"/>
      <c r="N45" s="502"/>
      <c r="O45" s="1351">
        <f>C45+G45+K45</f>
        <v>10</v>
      </c>
      <c r="P45" s="582"/>
      <c r="Q45" s="1358"/>
      <c r="R45" s="72"/>
      <c r="S45" s="72"/>
      <c r="T45" s="445"/>
      <c r="U45" s="188"/>
      <c r="V45" s="72"/>
    </row>
    <row r="46" spans="1:22" ht="16.5" customHeight="1">
      <c r="A46" s="1244" t="s">
        <v>979</v>
      </c>
      <c r="B46" s="1390"/>
      <c r="C46" s="759"/>
      <c r="D46" s="759">
        <v>9</v>
      </c>
      <c r="E46" s="760">
        <v>3</v>
      </c>
      <c r="F46" s="502"/>
      <c r="G46" s="418"/>
      <c r="H46" s="418"/>
      <c r="I46" s="1358"/>
      <c r="J46" s="502"/>
      <c r="K46" s="418"/>
      <c r="L46" s="418">
        <v>3</v>
      </c>
      <c r="M46" s="576">
        <v>5</v>
      </c>
      <c r="N46" s="502"/>
      <c r="O46" s="1351"/>
      <c r="P46" s="582">
        <f t="shared" si="7"/>
        <v>12</v>
      </c>
      <c r="Q46" s="1358">
        <f>E46+I46+M46</f>
        <v>8</v>
      </c>
      <c r="R46" s="105"/>
      <c r="T46" s="445"/>
      <c r="U46" s="188"/>
      <c r="V46" s="105"/>
    </row>
    <row r="47" spans="1:22" ht="16.5" customHeight="1" thickBot="1">
      <c r="A47" s="506" t="s">
        <v>46</v>
      </c>
      <c r="B47" s="1396"/>
      <c r="C47" s="1144"/>
      <c r="D47" s="1144">
        <v>4</v>
      </c>
      <c r="E47" s="1196">
        <v>1</v>
      </c>
      <c r="F47" s="507"/>
      <c r="G47" s="420"/>
      <c r="H47" s="420"/>
      <c r="I47" s="1397"/>
      <c r="J47" s="507"/>
      <c r="K47" s="420"/>
      <c r="L47" s="420">
        <v>4</v>
      </c>
      <c r="M47" s="796"/>
      <c r="N47" s="507"/>
      <c r="O47" s="1365"/>
      <c r="P47" s="578">
        <f t="shared" si="7"/>
        <v>8</v>
      </c>
      <c r="Q47" s="1397">
        <f>E47+I47+M47</f>
        <v>1</v>
      </c>
      <c r="R47" s="72"/>
      <c r="S47" s="72"/>
      <c r="T47" s="445"/>
      <c r="U47" s="188"/>
      <c r="V47" s="105"/>
    </row>
    <row r="48" spans="1:22" ht="16.5" customHeight="1" thickBot="1">
      <c r="A48" s="925" t="s">
        <v>757</v>
      </c>
      <c r="B48" s="925"/>
      <c r="C48" s="1399"/>
      <c r="D48" s="1399"/>
      <c r="E48" s="1399"/>
      <c r="F48" s="593"/>
      <c r="G48" s="593"/>
      <c r="H48" s="593"/>
      <c r="I48" s="1386"/>
      <c r="J48" s="593"/>
      <c r="K48" s="593"/>
      <c r="L48" s="593"/>
      <c r="M48" s="593"/>
      <c r="N48" s="593"/>
      <c r="O48" s="1386"/>
      <c r="P48" s="1400"/>
      <c r="Q48" s="1386"/>
      <c r="R48" s="72"/>
      <c r="S48" s="72"/>
      <c r="T48" s="445"/>
      <c r="U48" s="188"/>
      <c r="V48" s="105"/>
    </row>
    <row r="49" spans="1:22" ht="15" customHeight="1">
      <c r="A49" s="1451" t="s">
        <v>301</v>
      </c>
      <c r="B49" s="1393"/>
      <c r="C49" s="1189"/>
      <c r="D49" s="1189"/>
      <c r="E49" s="1453">
        <v>3</v>
      </c>
      <c r="F49" s="499"/>
      <c r="G49" s="416"/>
      <c r="H49" s="1349"/>
      <c r="I49" s="1456"/>
      <c r="J49" s="499"/>
      <c r="K49" s="1349"/>
      <c r="L49" s="1349"/>
      <c r="M49" s="1457"/>
      <c r="N49" s="1459"/>
      <c r="O49" s="1349"/>
      <c r="P49" s="573"/>
      <c r="Q49" s="1394">
        <f>E49+I49+M49</f>
        <v>3</v>
      </c>
      <c r="R49" s="72"/>
      <c r="S49" s="72"/>
      <c r="T49" s="445"/>
      <c r="U49" s="188"/>
      <c r="V49" s="72"/>
    </row>
    <row r="50" spans="1:22" ht="16.5" customHeight="1">
      <c r="A50" s="562" t="s">
        <v>48</v>
      </c>
      <c r="B50" s="1390"/>
      <c r="C50" s="759">
        <v>35</v>
      </c>
      <c r="D50" s="759"/>
      <c r="E50" s="1454"/>
      <c r="F50" s="502"/>
      <c r="G50" s="418">
        <v>6</v>
      </c>
      <c r="H50" s="418"/>
      <c r="I50" s="1352"/>
      <c r="J50" s="502"/>
      <c r="K50" s="418">
        <v>4</v>
      </c>
      <c r="L50" s="418"/>
      <c r="M50" s="576"/>
      <c r="N50" s="502"/>
      <c r="O50" s="1351">
        <f>C50+G50+K50</f>
        <v>45</v>
      </c>
      <c r="P50" s="582"/>
      <c r="Q50" s="1358"/>
      <c r="R50" s="72"/>
      <c r="S50" s="72"/>
      <c r="T50" s="445"/>
      <c r="U50" s="188"/>
      <c r="V50" s="105"/>
    </row>
    <row r="51" spans="1:22" ht="16.5" customHeight="1">
      <c r="A51" s="562" t="s">
        <v>47</v>
      </c>
      <c r="B51" s="1390"/>
      <c r="C51" s="759">
        <v>39</v>
      </c>
      <c r="D51" s="759"/>
      <c r="E51" s="1454"/>
      <c r="F51" s="502"/>
      <c r="G51" s="418">
        <v>3</v>
      </c>
      <c r="H51" s="418"/>
      <c r="I51" s="1352"/>
      <c r="J51" s="502"/>
      <c r="K51" s="418">
        <v>2</v>
      </c>
      <c r="L51" s="418"/>
      <c r="M51" s="576"/>
      <c r="N51" s="502"/>
      <c r="O51" s="1351">
        <f>C51+G51+K51</f>
        <v>44</v>
      </c>
      <c r="P51" s="582"/>
      <c r="Q51" s="1358"/>
      <c r="R51" s="72"/>
      <c r="S51" s="72"/>
      <c r="T51" s="445"/>
      <c r="U51" s="188"/>
      <c r="V51" s="105"/>
    </row>
    <row r="52" spans="1:22" ht="16.5" customHeight="1">
      <c r="A52" s="592" t="s">
        <v>1052</v>
      </c>
      <c r="B52" s="1390"/>
      <c r="C52" s="759">
        <v>20</v>
      </c>
      <c r="D52" s="759">
        <v>2</v>
      </c>
      <c r="E52" s="1454"/>
      <c r="F52" s="502"/>
      <c r="G52" s="418">
        <v>1</v>
      </c>
      <c r="H52" s="1351"/>
      <c r="I52" s="1352"/>
      <c r="J52" s="502"/>
      <c r="K52" s="418">
        <v>1</v>
      </c>
      <c r="L52" s="418">
        <v>1</v>
      </c>
      <c r="M52" s="576"/>
      <c r="N52" s="502"/>
      <c r="O52" s="1351">
        <f>C52+G52+K52</f>
        <v>22</v>
      </c>
      <c r="P52" s="582">
        <f aca="true" t="shared" si="8" ref="P52:P59">D52+H52+L52</f>
        <v>3</v>
      </c>
      <c r="Q52" s="1358"/>
      <c r="R52" s="72"/>
      <c r="S52" s="72"/>
      <c r="T52" s="445"/>
      <c r="U52" s="188"/>
      <c r="V52" s="105"/>
    </row>
    <row r="53" spans="1:22" ht="16.5" customHeight="1">
      <c r="A53" s="562" t="s">
        <v>1037</v>
      </c>
      <c r="B53" s="1390"/>
      <c r="C53" s="759"/>
      <c r="D53" s="759">
        <v>10</v>
      </c>
      <c r="E53" s="1454"/>
      <c r="F53" s="502"/>
      <c r="G53" s="1351"/>
      <c r="H53" s="1351"/>
      <c r="I53" s="1352"/>
      <c r="J53" s="502"/>
      <c r="K53" s="418"/>
      <c r="L53" s="418">
        <v>4</v>
      </c>
      <c r="M53" s="576"/>
      <c r="N53" s="1354"/>
      <c r="O53" s="1351"/>
      <c r="P53" s="582">
        <f t="shared" si="8"/>
        <v>14</v>
      </c>
      <c r="Q53" s="1358"/>
      <c r="R53" s="72"/>
      <c r="S53" s="72"/>
      <c r="T53" s="445"/>
      <c r="U53" s="435"/>
      <c r="V53" s="72"/>
    </row>
    <row r="54" spans="1:22" s="63" customFormat="1" ht="16.5" customHeight="1">
      <c r="A54" s="1430" t="s">
        <v>280</v>
      </c>
      <c r="B54" s="1388"/>
      <c r="C54" s="759"/>
      <c r="D54" s="759"/>
      <c r="E54" s="1454">
        <v>1</v>
      </c>
      <c r="F54" s="502"/>
      <c r="G54" s="418"/>
      <c r="H54" s="418"/>
      <c r="I54" s="1352"/>
      <c r="J54" s="502"/>
      <c r="K54" s="418"/>
      <c r="L54" s="418">
        <v>1</v>
      </c>
      <c r="M54" s="576"/>
      <c r="N54" s="502"/>
      <c r="O54" s="1351"/>
      <c r="P54" s="582">
        <f t="shared" si="8"/>
        <v>1</v>
      </c>
      <c r="Q54" s="1358">
        <f>E54+I54+M54</f>
        <v>1</v>
      </c>
      <c r="R54" s="72"/>
      <c r="S54" s="72"/>
      <c r="T54" s="445"/>
      <c r="U54" s="188"/>
      <c r="V54" s="105"/>
    </row>
    <row r="55" spans="1:22" ht="16.5" customHeight="1">
      <c r="A55" s="1430" t="s">
        <v>281</v>
      </c>
      <c r="B55" s="1388"/>
      <c r="C55" s="759"/>
      <c r="D55" s="759">
        <v>2</v>
      </c>
      <c r="E55" s="1454">
        <v>6</v>
      </c>
      <c r="F55" s="502"/>
      <c r="G55" s="418"/>
      <c r="H55" s="418"/>
      <c r="I55" s="1352"/>
      <c r="J55" s="502"/>
      <c r="K55" s="418"/>
      <c r="L55" s="418"/>
      <c r="M55" s="576">
        <v>3</v>
      </c>
      <c r="N55" s="502"/>
      <c r="O55" s="1351"/>
      <c r="P55" s="582">
        <f t="shared" si="8"/>
        <v>2</v>
      </c>
      <c r="Q55" s="1358">
        <f>E55+I55+M55</f>
        <v>9</v>
      </c>
      <c r="R55" s="72"/>
      <c r="S55" s="72"/>
      <c r="T55" s="445"/>
      <c r="U55" s="188"/>
      <c r="V55" s="105"/>
    </row>
    <row r="56" spans="1:22" ht="16.5" customHeight="1">
      <c r="A56" s="562" t="s">
        <v>50</v>
      </c>
      <c r="B56" s="1395"/>
      <c r="C56" s="759"/>
      <c r="D56" s="759"/>
      <c r="E56" s="1454"/>
      <c r="F56" s="502"/>
      <c r="G56" s="1351"/>
      <c r="H56" s="1351"/>
      <c r="I56" s="1352"/>
      <c r="J56" s="502"/>
      <c r="K56" s="1351"/>
      <c r="L56" s="1351"/>
      <c r="M56" s="1458"/>
      <c r="N56" s="1354"/>
      <c r="O56" s="1351"/>
      <c r="P56" s="582"/>
      <c r="Q56" s="1358"/>
      <c r="R56" s="72"/>
      <c r="S56" s="72"/>
      <c r="T56" s="445"/>
      <c r="U56" s="435"/>
      <c r="V56" s="72"/>
    </row>
    <row r="57" spans="1:22" ht="16.5" customHeight="1">
      <c r="A57" s="562" t="s">
        <v>51</v>
      </c>
      <c r="B57" s="1395"/>
      <c r="C57" s="759"/>
      <c r="D57" s="759">
        <v>1</v>
      </c>
      <c r="E57" s="1454"/>
      <c r="F57" s="502"/>
      <c r="G57" s="1351"/>
      <c r="H57" s="1351"/>
      <c r="I57" s="1352"/>
      <c r="J57" s="502"/>
      <c r="K57" s="1351"/>
      <c r="L57" s="1351">
        <v>2</v>
      </c>
      <c r="M57" s="1458"/>
      <c r="N57" s="1354"/>
      <c r="O57" s="1351"/>
      <c r="P57" s="582">
        <f t="shared" si="8"/>
        <v>3</v>
      </c>
      <c r="Q57" s="1358"/>
      <c r="R57" s="72"/>
      <c r="S57" s="72"/>
      <c r="T57" s="445"/>
      <c r="U57" s="435"/>
      <c r="V57" s="72"/>
    </row>
    <row r="58" spans="1:22" ht="16.5" customHeight="1">
      <c r="A58" s="562" t="s">
        <v>1035</v>
      </c>
      <c r="B58" s="1390"/>
      <c r="C58" s="759"/>
      <c r="D58" s="759">
        <v>9</v>
      </c>
      <c r="E58" s="1454"/>
      <c r="F58" s="502"/>
      <c r="G58" s="1351"/>
      <c r="H58" s="1351"/>
      <c r="I58" s="1352"/>
      <c r="J58" s="502"/>
      <c r="K58" s="418"/>
      <c r="L58" s="418">
        <v>1</v>
      </c>
      <c r="M58" s="576"/>
      <c r="N58" s="1354"/>
      <c r="O58" s="1351"/>
      <c r="P58" s="582">
        <f t="shared" si="8"/>
        <v>10</v>
      </c>
      <c r="Q58" s="1358"/>
      <c r="R58" s="72"/>
      <c r="S58" s="72"/>
      <c r="T58" s="445"/>
      <c r="U58" s="435"/>
      <c r="V58" s="72"/>
    </row>
    <row r="59" spans="1:22" ht="16.5" customHeight="1" thickBot="1">
      <c r="A59" s="1205" t="s">
        <v>53</v>
      </c>
      <c r="B59" s="1452"/>
      <c r="C59" s="1144"/>
      <c r="D59" s="1144">
        <v>6</v>
      </c>
      <c r="E59" s="1455"/>
      <c r="F59" s="507"/>
      <c r="G59" s="1365"/>
      <c r="H59" s="1365"/>
      <c r="I59" s="1360"/>
      <c r="J59" s="507"/>
      <c r="K59" s="1365"/>
      <c r="L59" s="1365"/>
      <c r="M59" s="1448">
        <v>1</v>
      </c>
      <c r="N59" s="1398"/>
      <c r="O59" s="1365"/>
      <c r="P59" s="578">
        <f t="shared" si="8"/>
        <v>6</v>
      </c>
      <c r="Q59" s="1397">
        <f>E59+I59+M59</f>
        <v>1</v>
      </c>
      <c r="R59" s="72"/>
      <c r="S59" s="72"/>
      <c r="T59" s="445"/>
      <c r="U59" s="435"/>
      <c r="V59" s="72"/>
    </row>
    <row r="60" spans="1:19" s="63" customFormat="1" ht="15" customHeight="1" thickBot="1">
      <c r="A60" s="1450" t="s">
        <v>192</v>
      </c>
      <c r="B60" s="1449"/>
      <c r="C60" s="511">
        <f>C39+C40+C41+C42+C43+C44+C45+C46+C47+C49+C50+C51+C52+C53+C54+C56+C55+C57+C58+C59</f>
        <v>252</v>
      </c>
      <c r="D60" s="511">
        <f>D39+D40+D41+D42+D43+D44+D45+D46+D47+D49+D50+D51+D52+D53+D54+D56+D55+D57+D58+D59</f>
        <v>76</v>
      </c>
      <c r="E60" s="511">
        <f>E39+E40+E41+E42+E43+E44+E45+E46+E47+E49+E50+E51+E52+E53+E54+E56+E55+E57+E58+E59</f>
        <v>39</v>
      </c>
      <c r="F60" s="511"/>
      <c r="G60" s="511">
        <f>G39+G40+G41+G42+G43+G44+G45+G46+G47+G49+G50+G51+G52+G53+G55+G54+G56+G57+G58+G59</f>
        <v>20</v>
      </c>
      <c r="H60" s="511">
        <f>H39+H40+H41+H42+H43+H44+H45+H46+H47+H49+H50+H51+H52+H53+H55+H54+H56+H57+H58+H59</f>
        <v>4</v>
      </c>
      <c r="I60" s="511"/>
      <c r="J60" s="511"/>
      <c r="K60" s="511">
        <f>K39+K40+K41+K42+K43+K44+K45+K46+K47+K49+K50+K51+K52+K53+K54+K55+K56+K57+K58+K59</f>
        <v>17</v>
      </c>
      <c r="L60" s="511">
        <f>L39+L40+L41+L42+L43+L44+L45+L46+L47+L49+L50+L51+L52+L53+L54+L55+L56+L57+L58+L59</f>
        <v>21</v>
      </c>
      <c r="M60" s="511">
        <f>M39+M40+M41+M42+M43+M44+M45+M46+M47+M49+M50+M51+M52+M53+M54+M55+M56+M57+M58+M59</f>
        <v>20</v>
      </c>
      <c r="N60" s="489"/>
      <c r="O60" s="849">
        <f>O39+O40+O41+O42+O43+O44+O45+O46+O47+O49+O50+O51+O52+O53+O54+O55+O56+O57+O58+O59</f>
        <v>289</v>
      </c>
      <c r="P60" s="849">
        <f>P39+P40+P41+P42+P43+P44+P45+P46+P47+P49+P50+P51+P52+P53+P54+P55+P56+P57+P58+P59</f>
        <v>101</v>
      </c>
      <c r="Q60" s="849">
        <f>Q39+Q40+Q41+Q42+Q43+Q44+Q45+Q46+Q47+Q49+Q50+Q51+Q52+Q53+Q54+Q55+Q56+Q57+Q58+Q59</f>
        <v>59</v>
      </c>
      <c r="R60" s="181"/>
      <c r="S60" s="181"/>
    </row>
    <row r="61" spans="1:19" s="63" customFormat="1" ht="15" customHeight="1" thickBot="1">
      <c r="A61" s="1366" t="s">
        <v>315</v>
      </c>
      <c r="B61" s="1366"/>
      <c r="C61" s="733"/>
      <c r="D61" s="733"/>
      <c r="E61" s="733"/>
      <c r="F61" s="733"/>
      <c r="G61" s="733"/>
      <c r="H61" s="733"/>
      <c r="I61" s="733"/>
      <c r="J61" s="1402"/>
      <c r="K61" s="559"/>
      <c r="L61" s="559"/>
      <c r="M61" s="559"/>
      <c r="N61" s="733"/>
      <c r="O61" s="733"/>
      <c r="P61" s="733"/>
      <c r="Q61" s="1368"/>
      <c r="R61" s="181"/>
      <c r="S61" s="181"/>
    </row>
    <row r="62" spans="1:22" ht="15" customHeight="1">
      <c r="A62" s="1344" t="s">
        <v>223</v>
      </c>
      <c r="B62" s="1369"/>
      <c r="C62" s="535">
        <v>74</v>
      </c>
      <c r="D62" s="535">
        <v>32</v>
      </c>
      <c r="E62" s="536">
        <v>5</v>
      </c>
      <c r="F62" s="1346"/>
      <c r="G62" s="535">
        <v>4</v>
      </c>
      <c r="H62" s="1347">
        <v>1</v>
      </c>
      <c r="I62" s="1348"/>
      <c r="J62" s="499"/>
      <c r="K62" s="416">
        <v>8</v>
      </c>
      <c r="L62" s="416">
        <v>2</v>
      </c>
      <c r="M62" s="417"/>
      <c r="N62" s="1370"/>
      <c r="O62" s="885">
        <f>C62+G62+K62</f>
        <v>86</v>
      </c>
      <c r="P62" s="535">
        <f>D62+H62+L62</f>
        <v>35</v>
      </c>
      <c r="Q62" s="1379">
        <f>E62+I62+M62</f>
        <v>5</v>
      </c>
      <c r="R62" s="72"/>
      <c r="S62" s="72"/>
      <c r="T62" s="188"/>
      <c r="U62" s="105"/>
      <c r="V62" s="105"/>
    </row>
    <row r="63" spans="1:22" s="63" customFormat="1" ht="15" customHeight="1">
      <c r="A63" s="1211" t="s">
        <v>54</v>
      </c>
      <c r="B63" s="1350"/>
      <c r="C63" s="418"/>
      <c r="D63" s="418">
        <v>6</v>
      </c>
      <c r="E63" s="419"/>
      <c r="F63" s="458"/>
      <c r="G63" s="418"/>
      <c r="H63" s="418"/>
      <c r="I63" s="1352"/>
      <c r="J63" s="502"/>
      <c r="K63" s="418"/>
      <c r="L63" s="418">
        <v>10</v>
      </c>
      <c r="M63" s="419"/>
      <c r="N63" s="1403"/>
      <c r="O63" s="885"/>
      <c r="P63" s="535">
        <f aca="true" t="shared" si="9" ref="P63:P78">D63+H63+L63</f>
        <v>16</v>
      </c>
      <c r="Q63" s="1379"/>
      <c r="R63" s="72"/>
      <c r="S63" s="72"/>
      <c r="T63" s="188"/>
      <c r="U63" s="72"/>
      <c r="V63" s="72"/>
    </row>
    <row r="64" spans="1:22" ht="15" customHeight="1">
      <c r="A64" s="770" t="s">
        <v>225</v>
      </c>
      <c r="B64" s="1353"/>
      <c r="C64" s="418">
        <v>31</v>
      </c>
      <c r="D64" s="418">
        <v>6</v>
      </c>
      <c r="E64" s="419">
        <v>2</v>
      </c>
      <c r="F64" s="458"/>
      <c r="G64" s="418">
        <v>2</v>
      </c>
      <c r="H64" s="1351"/>
      <c r="I64" s="1352"/>
      <c r="J64" s="502"/>
      <c r="K64" s="418">
        <v>4</v>
      </c>
      <c r="L64" s="418">
        <v>7</v>
      </c>
      <c r="M64" s="419">
        <v>1</v>
      </c>
      <c r="N64" s="1371"/>
      <c r="O64" s="885">
        <f aca="true" t="shared" si="10" ref="O64:O77">C64+G64+K64</f>
        <v>37</v>
      </c>
      <c r="P64" s="535">
        <f t="shared" si="9"/>
        <v>13</v>
      </c>
      <c r="Q64" s="1379">
        <f aca="true" t="shared" si="11" ref="Q64:Q78">E64+I64+M64</f>
        <v>3</v>
      </c>
      <c r="R64" s="72"/>
      <c r="S64" s="72"/>
      <c r="T64" s="188"/>
      <c r="U64" s="105"/>
      <c r="V64" s="105"/>
    </row>
    <row r="65" spans="1:22" ht="15" customHeight="1">
      <c r="A65" s="770" t="s">
        <v>289</v>
      </c>
      <c r="B65" s="1353"/>
      <c r="C65" s="418">
        <v>165</v>
      </c>
      <c r="D65" s="418">
        <v>50</v>
      </c>
      <c r="E65" s="419">
        <v>19</v>
      </c>
      <c r="F65" s="458"/>
      <c r="G65" s="418">
        <v>7</v>
      </c>
      <c r="H65" s="1351"/>
      <c r="I65" s="1352"/>
      <c r="J65" s="502"/>
      <c r="K65" s="418">
        <v>12</v>
      </c>
      <c r="L65" s="418">
        <v>24</v>
      </c>
      <c r="M65" s="419">
        <v>4</v>
      </c>
      <c r="N65" s="1371"/>
      <c r="O65" s="885">
        <f t="shared" si="10"/>
        <v>184</v>
      </c>
      <c r="P65" s="535">
        <f t="shared" si="9"/>
        <v>74</v>
      </c>
      <c r="Q65" s="1379">
        <f t="shared" si="11"/>
        <v>23</v>
      </c>
      <c r="R65" s="72"/>
      <c r="S65" s="72"/>
      <c r="T65" s="188"/>
      <c r="U65" s="105"/>
      <c r="V65" s="105"/>
    </row>
    <row r="66" spans="1:22" ht="15" customHeight="1">
      <c r="A66" s="770" t="s">
        <v>228</v>
      </c>
      <c r="B66" s="1353"/>
      <c r="C66" s="418">
        <v>71</v>
      </c>
      <c r="D66" s="418">
        <v>7</v>
      </c>
      <c r="E66" s="419">
        <v>1</v>
      </c>
      <c r="F66" s="458"/>
      <c r="G66" s="418">
        <v>2</v>
      </c>
      <c r="H66" s="1351"/>
      <c r="I66" s="1352"/>
      <c r="J66" s="502"/>
      <c r="K66" s="418">
        <v>6</v>
      </c>
      <c r="L66" s="418">
        <v>9</v>
      </c>
      <c r="M66" s="419"/>
      <c r="N66" s="1371"/>
      <c r="O66" s="885">
        <f t="shared" si="10"/>
        <v>79</v>
      </c>
      <c r="P66" s="535">
        <f t="shared" si="9"/>
        <v>16</v>
      </c>
      <c r="Q66" s="1379">
        <f t="shared" si="11"/>
        <v>1</v>
      </c>
      <c r="R66" s="72"/>
      <c r="S66" s="72"/>
      <c r="T66" s="188"/>
      <c r="U66" s="105"/>
      <c r="V66" s="105"/>
    </row>
    <row r="67" spans="1:22" ht="15" customHeight="1">
      <c r="A67" s="562" t="s">
        <v>55</v>
      </c>
      <c r="B67" s="1350"/>
      <c r="C67" s="418"/>
      <c r="D67" s="418">
        <v>15</v>
      </c>
      <c r="E67" s="419"/>
      <c r="F67" s="458"/>
      <c r="G67" s="418"/>
      <c r="H67" s="418"/>
      <c r="I67" s="1352"/>
      <c r="J67" s="502"/>
      <c r="K67" s="418"/>
      <c r="L67" s="418">
        <v>17</v>
      </c>
      <c r="M67" s="419"/>
      <c r="N67" s="1403"/>
      <c r="O67" s="885"/>
      <c r="P67" s="535">
        <f t="shared" si="9"/>
        <v>32</v>
      </c>
      <c r="Q67" s="1379"/>
      <c r="R67" s="72"/>
      <c r="S67" s="72"/>
      <c r="T67" s="188"/>
      <c r="U67" s="72"/>
      <c r="V67" s="72"/>
    </row>
    <row r="68" spans="1:22" ht="15" customHeight="1">
      <c r="A68" s="770" t="s">
        <v>226</v>
      </c>
      <c r="B68" s="1353"/>
      <c r="C68" s="418">
        <v>47</v>
      </c>
      <c r="D68" s="418">
        <v>8</v>
      </c>
      <c r="E68" s="419">
        <v>1</v>
      </c>
      <c r="F68" s="458"/>
      <c r="G68" s="418">
        <v>4</v>
      </c>
      <c r="H68" s="1351"/>
      <c r="I68" s="1352"/>
      <c r="J68" s="502"/>
      <c r="K68" s="418">
        <v>5</v>
      </c>
      <c r="L68" s="418">
        <v>2</v>
      </c>
      <c r="M68" s="419">
        <v>1</v>
      </c>
      <c r="N68" s="1371"/>
      <c r="O68" s="885">
        <f t="shared" si="10"/>
        <v>56</v>
      </c>
      <c r="P68" s="535">
        <f t="shared" si="9"/>
        <v>10</v>
      </c>
      <c r="Q68" s="1379">
        <f t="shared" si="11"/>
        <v>2</v>
      </c>
      <c r="R68" s="72"/>
      <c r="S68" s="72"/>
      <c r="T68" s="188"/>
      <c r="U68" s="105"/>
      <c r="V68" s="105"/>
    </row>
    <row r="69" spans="1:22" ht="15" customHeight="1">
      <c r="A69" s="770" t="s">
        <v>397</v>
      </c>
      <c r="B69" s="1353"/>
      <c r="C69" s="418">
        <v>56</v>
      </c>
      <c r="D69" s="418">
        <v>15</v>
      </c>
      <c r="E69" s="419"/>
      <c r="F69" s="458"/>
      <c r="G69" s="418"/>
      <c r="H69" s="1351">
        <v>2</v>
      </c>
      <c r="I69" s="1352"/>
      <c r="J69" s="502"/>
      <c r="K69" s="418">
        <v>14</v>
      </c>
      <c r="L69" s="418">
        <v>1</v>
      </c>
      <c r="M69" s="419"/>
      <c r="N69" s="1371"/>
      <c r="O69" s="885">
        <f t="shared" si="10"/>
        <v>70</v>
      </c>
      <c r="P69" s="535">
        <f t="shared" si="9"/>
        <v>18</v>
      </c>
      <c r="Q69" s="1379"/>
      <c r="R69" s="72"/>
      <c r="S69" s="72"/>
      <c r="T69" s="188"/>
      <c r="U69" s="105"/>
      <c r="V69" s="105"/>
    </row>
    <row r="70" spans="1:22" ht="15" customHeight="1">
      <c r="A70" s="770" t="s">
        <v>222</v>
      </c>
      <c r="B70" s="1353"/>
      <c r="C70" s="418">
        <v>99</v>
      </c>
      <c r="D70" s="418">
        <v>37</v>
      </c>
      <c r="E70" s="419">
        <v>5</v>
      </c>
      <c r="F70" s="458"/>
      <c r="G70" s="418">
        <v>7</v>
      </c>
      <c r="H70" s="1351"/>
      <c r="I70" s="1352"/>
      <c r="J70" s="502"/>
      <c r="K70" s="418">
        <v>36</v>
      </c>
      <c r="L70" s="418">
        <v>40</v>
      </c>
      <c r="M70" s="419">
        <v>1</v>
      </c>
      <c r="N70" s="1371"/>
      <c r="O70" s="885">
        <f t="shared" si="10"/>
        <v>142</v>
      </c>
      <c r="P70" s="535">
        <f t="shared" si="9"/>
        <v>77</v>
      </c>
      <c r="Q70" s="1379">
        <f t="shared" si="11"/>
        <v>6</v>
      </c>
      <c r="R70" s="72"/>
      <c r="S70" s="72"/>
      <c r="T70" s="188"/>
      <c r="U70" s="105"/>
      <c r="V70" s="105"/>
    </row>
    <row r="71" spans="1:22" ht="15" customHeight="1">
      <c r="A71" s="770" t="s">
        <v>227</v>
      </c>
      <c r="B71" s="1353"/>
      <c r="C71" s="418">
        <v>21</v>
      </c>
      <c r="D71" s="418">
        <v>5</v>
      </c>
      <c r="E71" s="419">
        <v>2</v>
      </c>
      <c r="F71" s="458"/>
      <c r="G71" s="418">
        <v>3</v>
      </c>
      <c r="H71" s="1351"/>
      <c r="I71" s="1352"/>
      <c r="J71" s="502"/>
      <c r="K71" s="418">
        <v>4</v>
      </c>
      <c r="L71" s="418">
        <v>4</v>
      </c>
      <c r="M71" s="419">
        <v>2</v>
      </c>
      <c r="N71" s="1371"/>
      <c r="O71" s="885">
        <f t="shared" si="10"/>
        <v>28</v>
      </c>
      <c r="P71" s="535">
        <f t="shared" si="9"/>
        <v>9</v>
      </c>
      <c r="Q71" s="1379">
        <f t="shared" si="11"/>
        <v>4</v>
      </c>
      <c r="R71" s="72"/>
      <c r="S71" s="72"/>
      <c r="T71" s="188"/>
      <c r="U71" s="105"/>
      <c r="V71" s="105"/>
    </row>
    <row r="72" spans="1:22" ht="15" customHeight="1">
      <c r="A72" s="770" t="s">
        <v>224</v>
      </c>
      <c r="B72" s="1353"/>
      <c r="C72" s="418">
        <v>56</v>
      </c>
      <c r="D72" s="418">
        <v>16</v>
      </c>
      <c r="E72" s="419">
        <v>1</v>
      </c>
      <c r="F72" s="458"/>
      <c r="G72" s="418">
        <v>3</v>
      </c>
      <c r="H72" s="1351"/>
      <c r="I72" s="1352"/>
      <c r="J72" s="502"/>
      <c r="K72" s="418">
        <v>13</v>
      </c>
      <c r="L72" s="418">
        <v>7</v>
      </c>
      <c r="M72" s="419">
        <v>4</v>
      </c>
      <c r="N72" s="1371"/>
      <c r="O72" s="885">
        <f t="shared" si="10"/>
        <v>72</v>
      </c>
      <c r="P72" s="535">
        <f t="shared" si="9"/>
        <v>23</v>
      </c>
      <c r="Q72" s="1379">
        <f t="shared" si="11"/>
        <v>5</v>
      </c>
      <c r="R72" s="72"/>
      <c r="S72" s="72"/>
      <c r="T72" s="188"/>
      <c r="U72" s="105"/>
      <c r="V72" s="105"/>
    </row>
    <row r="73" spans="1:22" ht="15" customHeight="1">
      <c r="A73" s="770" t="s">
        <v>232</v>
      </c>
      <c r="B73" s="1353"/>
      <c r="C73" s="418">
        <v>17</v>
      </c>
      <c r="D73" s="418">
        <v>5</v>
      </c>
      <c r="E73" s="419">
        <v>1</v>
      </c>
      <c r="F73" s="458"/>
      <c r="G73" s="418">
        <v>7</v>
      </c>
      <c r="H73" s="1351"/>
      <c r="I73" s="1352"/>
      <c r="J73" s="502"/>
      <c r="K73" s="418">
        <v>11</v>
      </c>
      <c r="L73" s="418">
        <v>1</v>
      </c>
      <c r="M73" s="419">
        <v>2</v>
      </c>
      <c r="N73" s="1371"/>
      <c r="O73" s="885">
        <f t="shared" si="10"/>
        <v>35</v>
      </c>
      <c r="P73" s="535">
        <f t="shared" si="9"/>
        <v>6</v>
      </c>
      <c r="Q73" s="1379">
        <f t="shared" si="11"/>
        <v>3</v>
      </c>
      <c r="R73" s="72"/>
      <c r="S73" s="72"/>
      <c r="T73" s="188"/>
      <c r="U73" s="105"/>
      <c r="V73" s="105"/>
    </row>
    <row r="74" spans="1:22" ht="15" customHeight="1">
      <c r="A74" s="770" t="s">
        <v>230</v>
      </c>
      <c r="B74" s="1353"/>
      <c r="C74" s="418">
        <v>156</v>
      </c>
      <c r="D74" s="418">
        <v>32</v>
      </c>
      <c r="E74" s="419">
        <v>10</v>
      </c>
      <c r="F74" s="458"/>
      <c r="G74" s="418">
        <v>16</v>
      </c>
      <c r="H74" s="1351"/>
      <c r="I74" s="1352"/>
      <c r="J74" s="502"/>
      <c r="K74" s="418">
        <v>30</v>
      </c>
      <c r="L74" s="418">
        <v>23</v>
      </c>
      <c r="M74" s="419">
        <v>2</v>
      </c>
      <c r="N74" s="1371"/>
      <c r="O74" s="885">
        <f t="shared" si="10"/>
        <v>202</v>
      </c>
      <c r="P74" s="535">
        <f t="shared" si="9"/>
        <v>55</v>
      </c>
      <c r="Q74" s="1379">
        <f t="shared" si="11"/>
        <v>12</v>
      </c>
      <c r="R74" s="72"/>
      <c r="S74" s="72"/>
      <c r="T74" s="188"/>
      <c r="U74" s="105"/>
      <c r="V74" s="105"/>
    </row>
    <row r="75" spans="1:22" ht="15" customHeight="1">
      <c r="A75" s="1383" t="s">
        <v>231</v>
      </c>
      <c r="B75" s="1353"/>
      <c r="C75" s="418">
        <v>37</v>
      </c>
      <c r="D75" s="418">
        <v>17</v>
      </c>
      <c r="E75" s="419">
        <v>2</v>
      </c>
      <c r="F75" s="458"/>
      <c r="G75" s="418">
        <v>10</v>
      </c>
      <c r="H75" s="1351"/>
      <c r="I75" s="1352"/>
      <c r="J75" s="502"/>
      <c r="K75" s="418">
        <v>11</v>
      </c>
      <c r="L75" s="418">
        <v>10</v>
      </c>
      <c r="M75" s="419">
        <v>3</v>
      </c>
      <c r="N75" s="1371"/>
      <c r="O75" s="885">
        <f t="shared" si="10"/>
        <v>58</v>
      </c>
      <c r="P75" s="535">
        <f t="shared" si="9"/>
        <v>27</v>
      </c>
      <c r="Q75" s="1379">
        <f t="shared" si="11"/>
        <v>5</v>
      </c>
      <c r="R75" s="72"/>
      <c r="S75" s="72"/>
      <c r="T75" s="188"/>
      <c r="U75" s="105"/>
      <c r="V75" s="105"/>
    </row>
    <row r="76" spans="1:22" ht="15" customHeight="1">
      <c r="A76" s="1404" t="s">
        <v>286</v>
      </c>
      <c r="B76" s="1405"/>
      <c r="C76" s="418"/>
      <c r="D76" s="418"/>
      <c r="E76" s="419">
        <v>4</v>
      </c>
      <c r="F76" s="458"/>
      <c r="G76" s="418"/>
      <c r="H76" s="1351"/>
      <c r="I76" s="1352"/>
      <c r="J76" s="502"/>
      <c r="K76" s="418"/>
      <c r="L76" s="418"/>
      <c r="M76" s="419"/>
      <c r="N76" s="1371"/>
      <c r="O76" s="885"/>
      <c r="P76" s="535"/>
      <c r="Q76" s="1379">
        <f t="shared" si="11"/>
        <v>4</v>
      </c>
      <c r="R76" s="72"/>
      <c r="S76" s="72"/>
      <c r="T76" s="188"/>
      <c r="U76" s="105"/>
      <c r="V76" s="105"/>
    </row>
    <row r="77" spans="1:22" ht="15" customHeight="1" thickBot="1">
      <c r="A77" s="1374" t="s">
        <v>302</v>
      </c>
      <c r="B77" s="1375"/>
      <c r="C77" s="590">
        <v>33</v>
      </c>
      <c r="D77" s="590">
        <v>3</v>
      </c>
      <c r="E77" s="591">
        <v>2</v>
      </c>
      <c r="F77" s="848"/>
      <c r="G77" s="420">
        <v>4</v>
      </c>
      <c r="H77" s="1365"/>
      <c r="I77" s="1360"/>
      <c r="J77" s="587"/>
      <c r="K77" s="590">
        <v>4</v>
      </c>
      <c r="L77" s="590">
        <v>3</v>
      </c>
      <c r="M77" s="591">
        <v>1</v>
      </c>
      <c r="N77" s="1376"/>
      <c r="O77" s="1782">
        <f t="shared" si="10"/>
        <v>41</v>
      </c>
      <c r="P77" s="545">
        <f t="shared" si="9"/>
        <v>6</v>
      </c>
      <c r="Q77" s="1784">
        <f t="shared" si="11"/>
        <v>3</v>
      </c>
      <c r="R77" s="72"/>
      <c r="S77" s="72"/>
      <c r="T77" s="188"/>
      <c r="U77" s="105"/>
      <c r="V77" s="105"/>
    </row>
    <row r="78" spans="1:19" ht="15" customHeight="1" thickBot="1">
      <c r="A78" s="1366" t="s">
        <v>192</v>
      </c>
      <c r="B78" s="1449"/>
      <c r="C78" s="1445">
        <f>SUM(C62:C77)</f>
        <v>863</v>
      </c>
      <c r="D78" s="1445">
        <f>SUM(D62:D77)</f>
        <v>254</v>
      </c>
      <c r="E78" s="1445">
        <f>SUM(E62:E77)</f>
        <v>55</v>
      </c>
      <c r="F78" s="1445"/>
      <c r="G78" s="1445">
        <f>SUM(G62:G77)</f>
        <v>69</v>
      </c>
      <c r="H78" s="1445">
        <f>SUM(H62:H77)</f>
        <v>3</v>
      </c>
      <c r="I78" s="1445"/>
      <c r="J78" s="1445"/>
      <c r="K78" s="1445">
        <f>SUM(K62:K77)</f>
        <v>158</v>
      </c>
      <c r="L78" s="1445">
        <f>SUM(L62:L77)</f>
        <v>160</v>
      </c>
      <c r="M78" s="1445">
        <f>SUM(M62:M77)</f>
        <v>21</v>
      </c>
      <c r="N78" s="1445"/>
      <c r="O78" s="530">
        <f>SUM(O62:O77)</f>
        <v>1090</v>
      </c>
      <c r="P78" s="511">
        <f t="shared" si="9"/>
        <v>417</v>
      </c>
      <c r="Q78" s="1445">
        <f t="shared" si="11"/>
        <v>76</v>
      </c>
      <c r="R78" s="72"/>
      <c r="S78" s="72"/>
    </row>
    <row r="79" spans="1:19" ht="15" customHeight="1" thickBot="1">
      <c r="A79" s="1366" t="s">
        <v>157</v>
      </c>
      <c r="B79" s="1366"/>
      <c r="C79" s="1342"/>
      <c r="D79" s="1342"/>
      <c r="E79" s="1342"/>
      <c r="F79" s="1342"/>
      <c r="G79" s="1342"/>
      <c r="H79" s="1342"/>
      <c r="I79" s="1342"/>
      <c r="J79" s="1367"/>
      <c r="K79" s="1367"/>
      <c r="L79" s="1367"/>
      <c r="M79" s="1367"/>
      <c r="N79" s="1342"/>
      <c r="O79" s="1342"/>
      <c r="P79" s="1342"/>
      <c r="Q79" s="1368"/>
      <c r="R79" s="72"/>
      <c r="S79" s="72"/>
    </row>
    <row r="80" spans="1:19" ht="15" customHeight="1">
      <c r="A80" s="1406" t="s">
        <v>983</v>
      </c>
      <c r="B80" s="1407">
        <v>12</v>
      </c>
      <c r="C80" s="1408"/>
      <c r="D80" s="1409"/>
      <c r="E80" s="1410"/>
      <c r="F80" s="1475">
        <v>4</v>
      </c>
      <c r="G80" s="1411"/>
      <c r="H80" s="1411"/>
      <c r="I80" s="1412"/>
      <c r="J80" s="499">
        <v>9</v>
      </c>
      <c r="K80" s="416"/>
      <c r="L80" s="416"/>
      <c r="M80" s="1394"/>
      <c r="N80" s="1413">
        <f>B80+F80+J80</f>
        <v>25</v>
      </c>
      <c r="O80" s="1347"/>
      <c r="P80" s="1411"/>
      <c r="Q80" s="1414"/>
      <c r="R80" s="72"/>
      <c r="S80" s="72"/>
    </row>
    <row r="81" spans="1:17" ht="15" customHeight="1" thickBot="1">
      <c r="A81" s="1415" t="s">
        <v>978</v>
      </c>
      <c r="B81" s="1192">
        <v>1</v>
      </c>
      <c r="C81" s="1416"/>
      <c r="D81" s="759"/>
      <c r="E81" s="760"/>
      <c r="F81" s="458"/>
      <c r="G81" s="1351"/>
      <c r="H81" s="1351"/>
      <c r="I81" s="1352"/>
      <c r="J81" s="587"/>
      <c r="K81" s="590"/>
      <c r="L81" s="590"/>
      <c r="M81" s="1363"/>
      <c r="N81" s="1403">
        <f>B81</f>
        <v>1</v>
      </c>
      <c r="O81" s="1351"/>
      <c r="P81" s="1351"/>
      <c r="Q81" s="1356"/>
    </row>
    <row r="82" spans="1:17" ht="15" customHeight="1" thickBot="1">
      <c r="A82" s="1417" t="s">
        <v>192</v>
      </c>
      <c r="B82" s="1445">
        <f>SUM(B80:B81)</f>
        <v>13</v>
      </c>
      <c r="C82" s="1460"/>
      <c r="D82" s="1445"/>
      <c r="E82" s="1445"/>
      <c r="F82" s="1445">
        <f>SUM(F80:F81)</f>
        <v>4</v>
      </c>
      <c r="G82" s="1460"/>
      <c r="H82" s="1445"/>
      <c r="I82" s="1445"/>
      <c r="J82" s="1445">
        <f>SUM(J80:J81)</f>
        <v>9</v>
      </c>
      <c r="K82" s="1460"/>
      <c r="L82" s="1460"/>
      <c r="M82" s="1461"/>
      <c r="N82" s="1445">
        <f>SUM(N80:N81)</f>
        <v>26</v>
      </c>
      <c r="O82" s="1445"/>
      <c r="P82" s="1445"/>
      <c r="Q82" s="1445"/>
    </row>
    <row r="83" spans="1:17" ht="15" customHeight="1" thickBot="1">
      <c r="A83" s="1432" t="s">
        <v>155</v>
      </c>
      <c r="B83" s="1432"/>
      <c r="C83" s="1341"/>
      <c r="D83" s="1341"/>
      <c r="E83" s="1341"/>
      <c r="F83" s="1341"/>
      <c r="G83" s="1341"/>
      <c r="H83" s="1341"/>
      <c r="I83" s="1341"/>
      <c r="J83" s="1367"/>
      <c r="K83" s="1386"/>
      <c r="L83" s="1386"/>
      <c r="M83" s="1387"/>
      <c r="N83" s="1341"/>
      <c r="O83" s="1341"/>
      <c r="P83" s="1341"/>
      <c r="Q83" s="1343"/>
    </row>
    <row r="84" spans="1:17" ht="15" customHeight="1">
      <c r="A84" s="1462" t="s">
        <v>114</v>
      </c>
      <c r="B84" s="1421"/>
      <c r="C84" s="416"/>
      <c r="D84" s="416">
        <v>5</v>
      </c>
      <c r="E84" s="795"/>
      <c r="F84" s="499"/>
      <c r="G84" s="416"/>
      <c r="H84" s="416"/>
      <c r="I84" s="1456"/>
      <c r="J84" s="499"/>
      <c r="K84" s="416"/>
      <c r="L84" s="416">
        <v>2</v>
      </c>
      <c r="M84" s="795"/>
      <c r="N84" s="1466"/>
      <c r="O84" s="1349"/>
      <c r="P84" s="1349">
        <f>D84+L84</f>
        <v>7</v>
      </c>
      <c r="Q84" s="1394"/>
    </row>
    <row r="85" spans="1:17" ht="15" customHeight="1">
      <c r="A85" s="835" t="s">
        <v>300</v>
      </c>
      <c r="B85" s="1422"/>
      <c r="C85" s="418"/>
      <c r="D85" s="418">
        <v>6</v>
      </c>
      <c r="E85" s="576"/>
      <c r="F85" s="502"/>
      <c r="G85" s="1351"/>
      <c r="H85" s="1351"/>
      <c r="I85" s="1465"/>
      <c r="J85" s="502"/>
      <c r="K85" s="418"/>
      <c r="L85" s="418">
        <v>3</v>
      </c>
      <c r="M85" s="576"/>
      <c r="N85" s="1357"/>
      <c r="O85" s="1351"/>
      <c r="P85" s="1351">
        <f aca="true" t="shared" si="12" ref="P85:P97">D85+L85</f>
        <v>9</v>
      </c>
      <c r="Q85" s="1358"/>
    </row>
    <row r="86" spans="1:17" s="63" customFormat="1" ht="15" customHeight="1">
      <c r="A86" s="835" t="s">
        <v>293</v>
      </c>
      <c r="B86" s="1422"/>
      <c r="C86" s="418"/>
      <c r="D86" s="418">
        <v>6</v>
      </c>
      <c r="E86" s="576"/>
      <c r="F86" s="502"/>
      <c r="G86" s="1351"/>
      <c r="H86" s="1351"/>
      <c r="I86" s="1465"/>
      <c r="J86" s="502"/>
      <c r="K86" s="418"/>
      <c r="L86" s="418">
        <v>4</v>
      </c>
      <c r="M86" s="576"/>
      <c r="N86" s="1357"/>
      <c r="O86" s="1351"/>
      <c r="P86" s="1351">
        <f t="shared" si="12"/>
        <v>10</v>
      </c>
      <c r="Q86" s="1358"/>
    </row>
    <row r="87" spans="1:17" ht="15" customHeight="1">
      <c r="A87" s="549" t="s">
        <v>56</v>
      </c>
      <c r="B87" s="1350"/>
      <c r="C87" s="418"/>
      <c r="D87" s="418">
        <v>2</v>
      </c>
      <c r="E87" s="576"/>
      <c r="F87" s="502"/>
      <c r="G87" s="1351"/>
      <c r="H87" s="1351"/>
      <c r="I87" s="1465"/>
      <c r="J87" s="502"/>
      <c r="K87" s="418"/>
      <c r="L87" s="418">
        <v>2</v>
      </c>
      <c r="M87" s="576"/>
      <c r="N87" s="1357"/>
      <c r="O87" s="1351"/>
      <c r="P87" s="1351">
        <f t="shared" si="12"/>
        <v>4</v>
      </c>
      <c r="Q87" s="1358"/>
    </row>
    <row r="88" spans="1:17" ht="15" customHeight="1">
      <c r="A88" s="835" t="s">
        <v>528</v>
      </c>
      <c r="B88" s="1422"/>
      <c r="C88" s="418"/>
      <c r="D88" s="418">
        <v>7</v>
      </c>
      <c r="E88" s="576">
        <v>1</v>
      </c>
      <c r="F88" s="502"/>
      <c r="G88" s="1351"/>
      <c r="H88" s="1351"/>
      <c r="I88" s="1352"/>
      <c r="J88" s="502"/>
      <c r="K88" s="418"/>
      <c r="L88" s="418"/>
      <c r="M88" s="576">
        <v>1</v>
      </c>
      <c r="N88" s="1354"/>
      <c r="O88" s="1351"/>
      <c r="P88" s="1351">
        <f t="shared" si="12"/>
        <v>7</v>
      </c>
      <c r="Q88" s="1358">
        <f>E88+M88</f>
        <v>2</v>
      </c>
    </row>
    <row r="89" spans="1:17" ht="15" customHeight="1">
      <c r="A89" s="835" t="s">
        <v>291</v>
      </c>
      <c r="B89" s="1422"/>
      <c r="C89" s="418"/>
      <c r="D89" s="418">
        <v>1</v>
      </c>
      <c r="E89" s="576"/>
      <c r="F89" s="502"/>
      <c r="G89" s="1351"/>
      <c r="H89" s="1351"/>
      <c r="I89" s="1352"/>
      <c r="J89" s="502"/>
      <c r="K89" s="418"/>
      <c r="L89" s="418">
        <v>1</v>
      </c>
      <c r="M89" s="576"/>
      <c r="N89" s="1354"/>
      <c r="O89" s="1351"/>
      <c r="P89" s="1351">
        <f t="shared" si="12"/>
        <v>2</v>
      </c>
      <c r="Q89" s="1358"/>
    </row>
    <row r="90" spans="1:17" ht="15" customHeight="1">
      <c r="A90" s="835" t="s">
        <v>527</v>
      </c>
      <c r="B90" s="1422"/>
      <c r="C90" s="418"/>
      <c r="D90" s="418">
        <v>2</v>
      </c>
      <c r="E90" s="576">
        <v>3</v>
      </c>
      <c r="F90" s="502"/>
      <c r="G90" s="1351"/>
      <c r="H90" s="1351"/>
      <c r="I90" s="1352"/>
      <c r="J90" s="502"/>
      <c r="K90" s="1351"/>
      <c r="L90" s="1351">
        <v>1</v>
      </c>
      <c r="M90" s="1458"/>
      <c r="N90" s="1354"/>
      <c r="O90" s="1351"/>
      <c r="P90" s="1351">
        <f t="shared" si="12"/>
        <v>3</v>
      </c>
      <c r="Q90" s="1358">
        <f>E90+M90</f>
        <v>3</v>
      </c>
    </row>
    <row r="91" spans="1:17" ht="15" customHeight="1">
      <c r="A91" s="835" t="s">
        <v>424</v>
      </c>
      <c r="B91" s="1422"/>
      <c r="C91" s="418"/>
      <c r="D91" s="418">
        <v>5</v>
      </c>
      <c r="E91" s="576"/>
      <c r="F91" s="502"/>
      <c r="G91" s="1351"/>
      <c r="H91" s="1351"/>
      <c r="I91" s="1352"/>
      <c r="J91" s="502"/>
      <c r="K91" s="418"/>
      <c r="L91" s="418"/>
      <c r="M91" s="576"/>
      <c r="N91" s="1354"/>
      <c r="O91" s="1351"/>
      <c r="P91" s="1351">
        <f t="shared" si="12"/>
        <v>5</v>
      </c>
      <c r="Q91" s="1358"/>
    </row>
    <row r="92" spans="1:17" ht="14.25" customHeight="1">
      <c r="A92" s="1159" t="s">
        <v>660</v>
      </c>
      <c r="B92" s="1463"/>
      <c r="C92" s="1351"/>
      <c r="D92" s="1351"/>
      <c r="E92" s="1352"/>
      <c r="F92" s="1357"/>
      <c r="G92" s="1351"/>
      <c r="H92" s="1351"/>
      <c r="I92" s="1352"/>
      <c r="J92" s="1357"/>
      <c r="K92" s="1351"/>
      <c r="L92" s="1351"/>
      <c r="M92" s="1352"/>
      <c r="N92" s="1357"/>
      <c r="O92" s="1351"/>
      <c r="P92" s="1351"/>
      <c r="Q92" s="1358"/>
    </row>
    <row r="93" spans="1:17" ht="15" customHeight="1">
      <c r="A93" s="1243" t="s">
        <v>57</v>
      </c>
      <c r="B93" s="1422"/>
      <c r="C93" s="418"/>
      <c r="D93" s="418">
        <v>9</v>
      </c>
      <c r="E93" s="576"/>
      <c r="F93" s="502"/>
      <c r="G93" s="1351"/>
      <c r="H93" s="1351"/>
      <c r="I93" s="1352"/>
      <c r="J93" s="502"/>
      <c r="K93" s="418"/>
      <c r="L93" s="418"/>
      <c r="M93" s="576"/>
      <c r="N93" s="1354"/>
      <c r="O93" s="1351"/>
      <c r="P93" s="1351">
        <f t="shared" si="12"/>
        <v>9</v>
      </c>
      <c r="Q93" s="1358"/>
    </row>
    <row r="94" spans="1:17" ht="15" customHeight="1">
      <c r="A94" s="1430" t="s">
        <v>431</v>
      </c>
      <c r="B94" s="1422"/>
      <c r="C94" s="418"/>
      <c r="D94" s="418">
        <v>6</v>
      </c>
      <c r="E94" s="576"/>
      <c r="F94" s="502"/>
      <c r="G94" s="1351"/>
      <c r="H94" s="1351"/>
      <c r="I94" s="1352"/>
      <c r="J94" s="502"/>
      <c r="K94" s="418"/>
      <c r="L94" s="418"/>
      <c r="M94" s="576"/>
      <c r="N94" s="1354"/>
      <c r="O94" s="1351"/>
      <c r="P94" s="1351">
        <f t="shared" si="12"/>
        <v>6</v>
      </c>
      <c r="Q94" s="1358"/>
    </row>
    <row r="95" spans="1:17" ht="15" customHeight="1">
      <c r="A95" s="1430" t="s">
        <v>736</v>
      </c>
      <c r="B95" s="1422"/>
      <c r="C95" s="418"/>
      <c r="D95" s="418">
        <v>3</v>
      </c>
      <c r="E95" s="576"/>
      <c r="F95" s="502"/>
      <c r="G95" s="1351"/>
      <c r="H95" s="1351"/>
      <c r="I95" s="1352"/>
      <c r="J95" s="502"/>
      <c r="K95" s="418"/>
      <c r="L95" s="418">
        <v>3</v>
      </c>
      <c r="M95" s="576"/>
      <c r="N95" s="1354"/>
      <c r="O95" s="1351"/>
      <c r="P95" s="1351">
        <f t="shared" si="12"/>
        <v>6</v>
      </c>
      <c r="Q95" s="1358"/>
    </row>
    <row r="96" spans="1:17" ht="15" customHeight="1" thickBot="1">
      <c r="A96" s="1447" t="s">
        <v>292</v>
      </c>
      <c r="B96" s="1423"/>
      <c r="C96" s="420"/>
      <c r="D96" s="420">
        <v>1</v>
      </c>
      <c r="E96" s="796"/>
      <c r="F96" s="507"/>
      <c r="G96" s="1365"/>
      <c r="H96" s="1365"/>
      <c r="I96" s="1360"/>
      <c r="J96" s="507"/>
      <c r="K96" s="1365"/>
      <c r="L96" s="1365"/>
      <c r="M96" s="1448"/>
      <c r="N96" s="1398"/>
      <c r="O96" s="1365"/>
      <c r="P96" s="1365">
        <f t="shared" si="12"/>
        <v>1</v>
      </c>
      <c r="Q96" s="1397"/>
    </row>
    <row r="97" spans="1:17" ht="15" customHeight="1" thickBot="1">
      <c r="A97" s="1417" t="s">
        <v>192</v>
      </c>
      <c r="B97" s="1429"/>
      <c r="C97" s="1445"/>
      <c r="D97" s="1445">
        <f>SUM(D84:D96)</f>
        <v>53</v>
      </c>
      <c r="E97" s="1445">
        <f>SUM(E84:E96)</f>
        <v>4</v>
      </c>
      <c r="F97" s="1445"/>
      <c r="G97" s="1445"/>
      <c r="H97" s="1445"/>
      <c r="I97" s="1445"/>
      <c r="J97" s="1445"/>
      <c r="K97" s="1445"/>
      <c r="L97" s="1445">
        <f>SUM(L84:L96)</f>
        <v>16</v>
      </c>
      <c r="M97" s="1445">
        <f>SUM(M84:M96)</f>
        <v>1</v>
      </c>
      <c r="N97" s="1444"/>
      <c r="O97" s="1444"/>
      <c r="P97" s="1445">
        <f t="shared" si="12"/>
        <v>69</v>
      </c>
      <c r="Q97" s="1445">
        <f>E97+M97</f>
        <v>5</v>
      </c>
    </row>
    <row r="98" spans="1:17" ht="15" customHeight="1">
      <c r="A98" s="925" t="s">
        <v>757</v>
      </c>
      <c r="B98" s="925"/>
      <c r="C98" s="1399"/>
      <c r="D98" s="1399"/>
      <c r="E98" s="1367"/>
      <c r="F98" s="1367"/>
      <c r="G98" s="1367"/>
      <c r="H98" s="1367"/>
      <c r="I98" s="1367"/>
      <c r="J98" s="1367"/>
      <c r="K98" s="1367"/>
      <c r="L98" s="1367"/>
      <c r="M98" s="1367"/>
      <c r="N98" s="1367"/>
      <c r="O98" s="1367"/>
      <c r="P98" s="1367"/>
      <c r="Q98" s="1367"/>
    </row>
    <row r="99" spans="1:17" ht="15" customHeight="1" thickBot="1">
      <c r="A99" s="1401" t="s">
        <v>758</v>
      </c>
      <c r="B99" s="1401"/>
      <c r="C99" s="1399"/>
      <c r="D99" s="1399"/>
      <c r="E99" s="1367"/>
      <c r="F99" s="1367"/>
      <c r="G99" s="1367"/>
      <c r="H99" s="1367"/>
      <c r="I99" s="1367"/>
      <c r="J99" s="1367"/>
      <c r="K99" s="1367"/>
      <c r="L99" s="1367"/>
      <c r="M99" s="1367"/>
      <c r="N99" s="1367"/>
      <c r="O99" s="1367"/>
      <c r="P99" s="1367"/>
      <c r="Q99" s="1367"/>
    </row>
    <row r="100" spans="1:17" ht="15" customHeight="1" thickBot="1">
      <c r="A100" s="1417" t="s">
        <v>154</v>
      </c>
      <c r="B100" s="1417"/>
      <c r="C100" s="1342"/>
      <c r="D100" s="1342"/>
      <c r="E100" s="1342"/>
      <c r="F100" s="1342"/>
      <c r="G100" s="1342"/>
      <c r="H100" s="1342"/>
      <c r="I100" s="1342"/>
      <c r="J100" s="1342"/>
      <c r="K100" s="1472"/>
      <c r="L100" s="1473"/>
      <c r="M100" s="1472"/>
      <c r="N100" s="1342"/>
      <c r="O100" s="1342"/>
      <c r="P100" s="1342"/>
      <c r="Q100" s="1368"/>
    </row>
    <row r="101" spans="1:17" ht="15" customHeight="1">
      <c r="A101" s="1253" t="s">
        <v>296</v>
      </c>
      <c r="B101" s="1425"/>
      <c r="C101" s="535"/>
      <c r="D101" s="535">
        <v>2</v>
      </c>
      <c r="E101" s="536"/>
      <c r="F101" s="1346"/>
      <c r="G101" s="535"/>
      <c r="H101" s="535"/>
      <c r="I101" s="1348"/>
      <c r="J101" s="499"/>
      <c r="K101" s="416"/>
      <c r="L101" s="416"/>
      <c r="M101" s="417">
        <v>2</v>
      </c>
      <c r="N101" s="1413"/>
      <c r="O101" s="1347"/>
      <c r="P101" s="1347">
        <f>D101+L101</f>
        <v>2</v>
      </c>
      <c r="Q101" s="1379">
        <f>E101+M101</f>
        <v>2</v>
      </c>
    </row>
    <row r="102" spans="1:17" ht="15" customHeight="1">
      <c r="A102" s="1228" t="s">
        <v>294</v>
      </c>
      <c r="B102" s="1422"/>
      <c r="C102" s="418"/>
      <c r="D102" s="418">
        <v>1</v>
      </c>
      <c r="E102" s="419">
        <v>2</v>
      </c>
      <c r="F102" s="458"/>
      <c r="G102" s="418"/>
      <c r="H102" s="418"/>
      <c r="I102" s="1352"/>
      <c r="J102" s="502"/>
      <c r="K102" s="418"/>
      <c r="L102" s="418">
        <v>2</v>
      </c>
      <c r="M102" s="419"/>
      <c r="N102" s="1403"/>
      <c r="O102" s="1351"/>
      <c r="P102" s="1347">
        <f aca="true" t="shared" si="13" ref="P102:P112">D102+L102</f>
        <v>3</v>
      </c>
      <c r="Q102" s="1379">
        <f aca="true" t="shared" si="14" ref="Q102:Q112">E102+M102</f>
        <v>2</v>
      </c>
    </row>
    <row r="103" spans="1:17" ht="15" customHeight="1">
      <c r="A103" s="1228" t="s">
        <v>535</v>
      </c>
      <c r="B103" s="1422"/>
      <c r="C103" s="418"/>
      <c r="D103" s="418">
        <v>1</v>
      </c>
      <c r="E103" s="419"/>
      <c r="F103" s="458"/>
      <c r="G103" s="418"/>
      <c r="H103" s="418"/>
      <c r="I103" s="1352"/>
      <c r="J103" s="502"/>
      <c r="K103" s="1351"/>
      <c r="L103" s="1355">
        <v>2</v>
      </c>
      <c r="M103" s="1358"/>
      <c r="N103" s="1403"/>
      <c r="O103" s="1351"/>
      <c r="P103" s="1347">
        <f t="shared" si="13"/>
        <v>3</v>
      </c>
      <c r="Q103" s="1379"/>
    </row>
    <row r="104" spans="1:17" ht="15" customHeight="1">
      <c r="A104" s="1228" t="s">
        <v>295</v>
      </c>
      <c r="B104" s="1422"/>
      <c r="C104" s="418"/>
      <c r="D104" s="418">
        <v>10</v>
      </c>
      <c r="E104" s="419">
        <v>4</v>
      </c>
      <c r="F104" s="458"/>
      <c r="G104" s="418"/>
      <c r="H104" s="418"/>
      <c r="I104" s="1352"/>
      <c r="J104" s="502"/>
      <c r="K104" s="418"/>
      <c r="L104" s="418">
        <v>4</v>
      </c>
      <c r="M104" s="419"/>
      <c r="N104" s="1373"/>
      <c r="O104" s="1351"/>
      <c r="P104" s="1347">
        <f t="shared" si="13"/>
        <v>14</v>
      </c>
      <c r="Q104" s="1379">
        <f t="shared" si="14"/>
        <v>4</v>
      </c>
    </row>
    <row r="105" spans="1:17" ht="15" customHeight="1">
      <c r="A105" s="1228" t="s">
        <v>598</v>
      </c>
      <c r="B105" s="1422"/>
      <c r="C105" s="1351"/>
      <c r="D105" s="418">
        <v>2</v>
      </c>
      <c r="E105" s="419"/>
      <c r="F105" s="458"/>
      <c r="G105" s="418"/>
      <c r="H105" s="418"/>
      <c r="I105" s="1352"/>
      <c r="J105" s="502"/>
      <c r="K105" s="418"/>
      <c r="L105" s="418">
        <v>1</v>
      </c>
      <c r="M105" s="419"/>
      <c r="N105" s="1403"/>
      <c r="O105" s="1351"/>
      <c r="P105" s="1347">
        <f t="shared" si="13"/>
        <v>3</v>
      </c>
      <c r="Q105" s="1379"/>
    </row>
    <row r="106" spans="1:17" ht="15" customHeight="1">
      <c r="A106" s="1228" t="s">
        <v>607</v>
      </c>
      <c r="B106" s="1422"/>
      <c r="C106" s="1351"/>
      <c r="D106" s="418"/>
      <c r="E106" s="419"/>
      <c r="F106" s="458"/>
      <c r="G106" s="418"/>
      <c r="H106" s="418"/>
      <c r="I106" s="1352"/>
      <c r="J106" s="502"/>
      <c r="K106" s="418"/>
      <c r="L106" s="418">
        <v>2</v>
      </c>
      <c r="M106" s="419"/>
      <c r="N106" s="1403"/>
      <c r="O106" s="1351"/>
      <c r="P106" s="1347">
        <f t="shared" si="13"/>
        <v>2</v>
      </c>
      <c r="Q106" s="1379"/>
    </row>
    <row r="107" spans="1:17" ht="15" customHeight="1">
      <c r="A107" s="1228" t="s">
        <v>532</v>
      </c>
      <c r="B107" s="1422"/>
      <c r="C107" s="418"/>
      <c r="D107" s="418">
        <v>1</v>
      </c>
      <c r="E107" s="419">
        <v>2</v>
      </c>
      <c r="F107" s="458"/>
      <c r="G107" s="418"/>
      <c r="H107" s="418"/>
      <c r="I107" s="1352"/>
      <c r="J107" s="502"/>
      <c r="K107" s="418"/>
      <c r="L107" s="418">
        <v>2</v>
      </c>
      <c r="M107" s="419"/>
      <c r="N107" s="1403"/>
      <c r="O107" s="1351"/>
      <c r="P107" s="1347">
        <f t="shared" si="13"/>
        <v>3</v>
      </c>
      <c r="Q107" s="1379">
        <f t="shared" si="14"/>
        <v>2</v>
      </c>
    </row>
    <row r="108" spans="1:17" ht="15" customHeight="1">
      <c r="A108" s="1228" t="s">
        <v>602</v>
      </c>
      <c r="B108" s="1422"/>
      <c r="C108" s="418"/>
      <c r="D108" s="418">
        <v>12</v>
      </c>
      <c r="E108" s="419">
        <v>1</v>
      </c>
      <c r="F108" s="458"/>
      <c r="G108" s="418"/>
      <c r="H108" s="418"/>
      <c r="I108" s="1352"/>
      <c r="J108" s="502"/>
      <c r="K108" s="418"/>
      <c r="L108" s="418">
        <v>4</v>
      </c>
      <c r="M108" s="419"/>
      <c r="N108" s="1403"/>
      <c r="O108" s="1351"/>
      <c r="P108" s="1347">
        <f t="shared" si="13"/>
        <v>16</v>
      </c>
      <c r="Q108" s="1379">
        <f t="shared" si="14"/>
        <v>1</v>
      </c>
    </row>
    <row r="109" spans="1:17" ht="15" customHeight="1">
      <c r="A109" s="1426" t="s">
        <v>533</v>
      </c>
      <c r="B109" s="1427"/>
      <c r="C109" s="418"/>
      <c r="D109" s="418">
        <v>3</v>
      </c>
      <c r="E109" s="419">
        <v>1</v>
      </c>
      <c r="F109" s="458"/>
      <c r="G109" s="418"/>
      <c r="H109" s="418"/>
      <c r="I109" s="1352"/>
      <c r="J109" s="502"/>
      <c r="K109" s="418"/>
      <c r="L109" s="418">
        <v>1</v>
      </c>
      <c r="M109" s="419">
        <v>1</v>
      </c>
      <c r="N109" s="1403"/>
      <c r="O109" s="1351"/>
      <c r="P109" s="1347">
        <f t="shared" si="13"/>
        <v>4</v>
      </c>
      <c r="Q109" s="1379">
        <f t="shared" si="14"/>
        <v>2</v>
      </c>
    </row>
    <row r="110" spans="1:17" ht="15" customHeight="1">
      <c r="A110" s="1778" t="s">
        <v>168</v>
      </c>
      <c r="B110" s="1779"/>
      <c r="C110" s="590"/>
      <c r="D110" s="590"/>
      <c r="E110" s="591"/>
      <c r="F110" s="604"/>
      <c r="G110" s="590"/>
      <c r="H110" s="590"/>
      <c r="I110" s="1780"/>
      <c r="J110" s="587"/>
      <c r="K110" s="590"/>
      <c r="L110" s="590">
        <v>1</v>
      </c>
      <c r="M110" s="591"/>
      <c r="N110" s="1428"/>
      <c r="O110" s="1361"/>
      <c r="P110" s="1347">
        <f t="shared" si="13"/>
        <v>1</v>
      </c>
      <c r="Q110" s="1379"/>
    </row>
    <row r="111" spans="1:17" ht="15" customHeight="1" thickBot="1">
      <c r="A111" s="1263" t="s">
        <v>297</v>
      </c>
      <c r="B111" s="1423"/>
      <c r="C111" s="420"/>
      <c r="D111" s="420">
        <v>1</v>
      </c>
      <c r="E111" s="421"/>
      <c r="F111" s="848"/>
      <c r="G111" s="1365"/>
      <c r="H111" s="1365"/>
      <c r="I111" s="1360"/>
      <c r="J111" s="587"/>
      <c r="K111" s="1361"/>
      <c r="L111" s="1362"/>
      <c r="M111" s="1363"/>
      <c r="N111" s="1428"/>
      <c r="O111" s="1361"/>
      <c r="P111" s="1783">
        <f t="shared" si="13"/>
        <v>1</v>
      </c>
      <c r="Q111" s="1784"/>
    </row>
    <row r="112" spans="1:17" ht="15" customHeight="1" thickBot="1">
      <c r="A112" s="1429" t="s">
        <v>192</v>
      </c>
      <c r="B112" s="1429"/>
      <c r="C112" s="1333"/>
      <c r="D112" s="1445">
        <f>SUM(D101:D111)</f>
        <v>33</v>
      </c>
      <c r="E112" s="1445">
        <f>SUM(E101:E111)</f>
        <v>10</v>
      </c>
      <c r="F112" s="1445"/>
      <c r="G112" s="1445"/>
      <c r="H112" s="1445"/>
      <c r="I112" s="1445"/>
      <c r="J112" s="1445"/>
      <c r="K112" s="1467"/>
      <c r="L112" s="1468">
        <f>SUM(L101:L111)</f>
        <v>19</v>
      </c>
      <c r="M112" s="1468">
        <f>SUM(M101:M111)</f>
        <v>3</v>
      </c>
      <c r="N112" s="1445"/>
      <c r="O112" s="1445"/>
      <c r="P112" s="1445">
        <f t="shared" si="13"/>
        <v>52</v>
      </c>
      <c r="Q112" s="1445">
        <f t="shared" si="14"/>
        <v>13</v>
      </c>
    </row>
    <row r="113" spans="1:17" ht="15" customHeight="1" thickBot="1">
      <c r="A113" s="1432" t="s">
        <v>307</v>
      </c>
      <c r="B113" s="1417"/>
      <c r="C113" s="1342"/>
      <c r="D113" s="1342"/>
      <c r="E113" s="1342"/>
      <c r="F113" s="1342"/>
      <c r="G113" s="1342"/>
      <c r="H113" s="1342"/>
      <c r="I113" s="1342"/>
      <c r="J113" s="1418"/>
      <c r="K113" s="1419"/>
      <c r="L113" s="1420"/>
      <c r="M113" s="1419"/>
      <c r="N113" s="1342"/>
      <c r="O113" s="1342"/>
      <c r="P113" s="1342"/>
      <c r="Q113" s="1368"/>
    </row>
    <row r="114" spans="1:17" s="63" customFormat="1" ht="16.5" customHeight="1">
      <c r="A114" s="837" t="s">
        <v>59</v>
      </c>
      <c r="B114" s="1433"/>
      <c r="C114" s="1351"/>
      <c r="D114" s="1351"/>
      <c r="E114" s="1358">
        <v>1</v>
      </c>
      <c r="F114" s="1434"/>
      <c r="G114" s="1351"/>
      <c r="H114" s="1351"/>
      <c r="I114" s="1352"/>
      <c r="J114" s="1357"/>
      <c r="K114" s="1351"/>
      <c r="L114" s="1355"/>
      <c r="M114" s="1358"/>
      <c r="N114" s="1403"/>
      <c r="O114" s="1351"/>
      <c r="P114" s="1347"/>
      <c r="Q114" s="1379">
        <f>E114+M114</f>
        <v>1</v>
      </c>
    </row>
    <row r="115" spans="1:17" s="63" customFormat="1" ht="15" customHeight="1">
      <c r="A115" s="838" t="s">
        <v>60</v>
      </c>
      <c r="B115" s="1433"/>
      <c r="C115" s="1351"/>
      <c r="D115" s="1351"/>
      <c r="E115" s="1358"/>
      <c r="F115" s="1434"/>
      <c r="G115" s="1351"/>
      <c r="H115" s="1351"/>
      <c r="I115" s="1352"/>
      <c r="J115" s="1357"/>
      <c r="K115" s="1351"/>
      <c r="L115" s="1355"/>
      <c r="M115" s="1358"/>
      <c r="N115" s="1403"/>
      <c r="O115" s="1351"/>
      <c r="P115" s="1347"/>
      <c r="Q115" s="1379"/>
    </row>
    <row r="116" spans="1:17" ht="15.75" customHeight="1">
      <c r="A116" s="838" t="s">
        <v>58</v>
      </c>
      <c r="B116" s="1435"/>
      <c r="C116" s="535"/>
      <c r="D116" s="535">
        <v>2</v>
      </c>
      <c r="E116" s="536"/>
      <c r="F116" s="1346"/>
      <c r="G116" s="1347"/>
      <c r="H116" s="1347"/>
      <c r="I116" s="1348"/>
      <c r="J116" s="532"/>
      <c r="K116" s="1347"/>
      <c r="L116" s="1436">
        <v>1</v>
      </c>
      <c r="M116" s="1437"/>
      <c r="N116" s="1413"/>
      <c r="O116" s="1347"/>
      <c r="P116" s="1347">
        <f>D116+L116</f>
        <v>3</v>
      </c>
      <c r="Q116" s="1379"/>
    </row>
    <row r="117" spans="1:17" s="63" customFormat="1" ht="16.5" customHeight="1" thickBot="1">
      <c r="A117" s="858" t="s">
        <v>61</v>
      </c>
      <c r="B117" s="1438"/>
      <c r="C117" s="1361"/>
      <c r="D117" s="1361"/>
      <c r="E117" s="1363"/>
      <c r="F117" s="1439"/>
      <c r="G117" s="1365"/>
      <c r="H117" s="1365"/>
      <c r="I117" s="1360"/>
      <c r="J117" s="1440"/>
      <c r="K117" s="1361"/>
      <c r="L117" s="1362">
        <v>1</v>
      </c>
      <c r="M117" s="1363"/>
      <c r="N117" s="1428"/>
      <c r="O117" s="1361"/>
      <c r="P117" s="1783">
        <f>D117+L117</f>
        <v>1</v>
      </c>
      <c r="Q117" s="1784"/>
    </row>
    <row r="118" spans="1:17" s="63" customFormat="1" ht="15" customHeight="1" thickBot="1">
      <c r="A118" s="1441" t="s">
        <v>192</v>
      </c>
      <c r="B118" s="1429"/>
      <c r="C118" s="1445"/>
      <c r="D118" s="1445">
        <f>SUM(D114:D117)</f>
        <v>2</v>
      </c>
      <c r="E118" s="1445">
        <f>SUM(E114:E117)</f>
        <v>1</v>
      </c>
      <c r="F118" s="1445"/>
      <c r="G118" s="1445"/>
      <c r="H118" s="1445"/>
      <c r="I118" s="1445"/>
      <c r="J118" s="1445"/>
      <c r="K118" s="1342"/>
      <c r="L118" s="1445">
        <f>SUM(L114:L117)</f>
        <v>2</v>
      </c>
      <c r="M118" s="1445"/>
      <c r="N118" s="1445"/>
      <c r="O118" s="1445"/>
      <c r="P118" s="1445">
        <f>D118+L118</f>
        <v>4</v>
      </c>
      <c r="Q118" s="1445">
        <f>E118+M118</f>
        <v>1</v>
      </c>
    </row>
    <row r="119" spans="1:17" ht="15" customHeight="1" thickBot="1">
      <c r="A119" s="1417" t="s">
        <v>306</v>
      </c>
      <c r="B119" s="1417"/>
      <c r="C119" s="1342"/>
      <c r="D119" s="1342"/>
      <c r="E119" s="1342"/>
      <c r="F119" s="1341"/>
      <c r="G119" s="1341"/>
      <c r="H119" s="1341"/>
      <c r="I119" s="1341"/>
      <c r="J119" s="1418"/>
      <c r="K119" s="1418"/>
      <c r="L119" s="1418"/>
      <c r="M119" s="1418"/>
      <c r="N119" s="1342"/>
      <c r="O119" s="1342"/>
      <c r="P119" s="1342"/>
      <c r="Q119" s="1368"/>
    </row>
    <row r="120" spans="1:17" s="63" customFormat="1" ht="15" customHeight="1">
      <c r="A120" s="1199" t="s">
        <v>298</v>
      </c>
      <c r="B120" s="1425"/>
      <c r="C120" s="535"/>
      <c r="D120" s="535">
        <v>16</v>
      </c>
      <c r="E120" s="1469">
        <v>4</v>
      </c>
      <c r="F120" s="499"/>
      <c r="G120" s="1349"/>
      <c r="H120" s="1349"/>
      <c r="I120" s="1394"/>
      <c r="J120" s="462"/>
      <c r="K120" s="416"/>
      <c r="L120" s="416">
        <v>7</v>
      </c>
      <c r="M120" s="417"/>
      <c r="N120" s="1413"/>
      <c r="O120" s="1347"/>
      <c r="P120" s="1347">
        <f>D120+L120</f>
        <v>23</v>
      </c>
      <c r="Q120" s="1379">
        <f>E120+M120</f>
        <v>4</v>
      </c>
    </row>
    <row r="121" spans="1:17" ht="15" customHeight="1">
      <c r="A121" s="505" t="s">
        <v>62</v>
      </c>
      <c r="B121" s="1350"/>
      <c r="C121" s="418"/>
      <c r="D121" s="418">
        <v>4</v>
      </c>
      <c r="E121" s="576"/>
      <c r="F121" s="502"/>
      <c r="G121" s="1351"/>
      <c r="H121" s="1351"/>
      <c r="I121" s="1358"/>
      <c r="J121" s="458"/>
      <c r="K121" s="1351"/>
      <c r="L121" s="1355"/>
      <c r="M121" s="1358"/>
      <c r="N121" s="1403"/>
      <c r="O121" s="1351"/>
      <c r="P121" s="1347">
        <f aca="true" t="shared" si="15" ref="P121:P130">D121+L121</f>
        <v>4</v>
      </c>
      <c r="Q121" s="1379"/>
    </row>
    <row r="122" spans="1:17" ht="15" customHeight="1">
      <c r="A122" s="505" t="s">
        <v>63</v>
      </c>
      <c r="B122" s="1350"/>
      <c r="C122" s="418"/>
      <c r="D122" s="418">
        <v>7</v>
      </c>
      <c r="E122" s="576"/>
      <c r="F122" s="502"/>
      <c r="G122" s="1351"/>
      <c r="H122" s="1351"/>
      <c r="I122" s="1358"/>
      <c r="J122" s="458"/>
      <c r="K122" s="418"/>
      <c r="L122" s="418">
        <v>6</v>
      </c>
      <c r="M122" s="419"/>
      <c r="N122" s="1403"/>
      <c r="O122" s="1351"/>
      <c r="P122" s="1347">
        <f t="shared" si="15"/>
        <v>13</v>
      </c>
      <c r="Q122" s="1379"/>
    </row>
    <row r="123" spans="1:17" ht="15" customHeight="1">
      <c r="A123" s="1430" t="s">
        <v>299</v>
      </c>
      <c r="B123" s="1422"/>
      <c r="C123" s="418"/>
      <c r="D123" s="418">
        <v>11</v>
      </c>
      <c r="E123" s="576">
        <v>2</v>
      </c>
      <c r="F123" s="502"/>
      <c r="G123" s="1351"/>
      <c r="H123" s="1351"/>
      <c r="I123" s="1358"/>
      <c r="J123" s="458"/>
      <c r="K123" s="418"/>
      <c r="L123" s="418"/>
      <c r="M123" s="419">
        <v>2</v>
      </c>
      <c r="N123" s="1403"/>
      <c r="O123" s="1351"/>
      <c r="P123" s="1347">
        <f t="shared" si="15"/>
        <v>11</v>
      </c>
      <c r="Q123" s="1379">
        <f>E123+M123</f>
        <v>4</v>
      </c>
    </row>
    <row r="124" spans="1:17" ht="15" customHeight="1">
      <c r="A124" s="1430" t="s">
        <v>752</v>
      </c>
      <c r="B124" s="1422"/>
      <c r="C124" s="418"/>
      <c r="D124" s="418">
        <v>3</v>
      </c>
      <c r="E124" s="576"/>
      <c r="F124" s="502"/>
      <c r="G124" s="1351"/>
      <c r="H124" s="1351"/>
      <c r="I124" s="1358"/>
      <c r="J124" s="458"/>
      <c r="K124" s="1351"/>
      <c r="L124" s="1355">
        <v>2</v>
      </c>
      <c r="M124" s="1358"/>
      <c r="N124" s="1403"/>
      <c r="O124" s="1351"/>
      <c r="P124" s="1347">
        <f t="shared" si="15"/>
        <v>5</v>
      </c>
      <c r="Q124" s="1379"/>
    </row>
    <row r="125" spans="1:17" ht="15" customHeight="1">
      <c r="A125" s="1430" t="s">
        <v>591</v>
      </c>
      <c r="B125" s="1422"/>
      <c r="C125" s="1351"/>
      <c r="D125" s="418"/>
      <c r="E125" s="576"/>
      <c r="F125" s="502"/>
      <c r="G125" s="1351"/>
      <c r="H125" s="1351"/>
      <c r="I125" s="1358"/>
      <c r="J125" s="458"/>
      <c r="K125" s="1351"/>
      <c r="L125" s="1355"/>
      <c r="M125" s="1358"/>
      <c r="N125" s="1403"/>
      <c r="O125" s="1351"/>
      <c r="P125" s="1347"/>
      <c r="Q125" s="1379"/>
    </row>
    <row r="126" spans="1:17" ht="15" customHeight="1">
      <c r="A126" s="505" t="s">
        <v>64</v>
      </c>
      <c r="B126" s="1431"/>
      <c r="C126" s="1361"/>
      <c r="D126" s="590">
        <v>3</v>
      </c>
      <c r="E126" s="797"/>
      <c r="F126" s="502"/>
      <c r="G126" s="1351"/>
      <c r="H126" s="1351"/>
      <c r="I126" s="1358"/>
      <c r="J126" s="604"/>
      <c r="K126" s="1361"/>
      <c r="L126" s="1362"/>
      <c r="M126" s="1363"/>
      <c r="N126" s="1428"/>
      <c r="O126" s="1361"/>
      <c r="P126" s="1347">
        <f t="shared" si="15"/>
        <v>3</v>
      </c>
      <c r="Q126" s="1379"/>
    </row>
    <row r="127" spans="1:17" ht="15" customHeight="1">
      <c r="A127" s="838" t="s">
        <v>659</v>
      </c>
      <c r="B127" s="1431"/>
      <c r="C127" s="1361"/>
      <c r="D127" s="590"/>
      <c r="E127" s="797"/>
      <c r="F127" s="502"/>
      <c r="G127" s="1351"/>
      <c r="H127" s="1351"/>
      <c r="I127" s="1358"/>
      <c r="J127" s="604"/>
      <c r="K127" s="1361"/>
      <c r="L127" s="1362"/>
      <c r="M127" s="1363"/>
      <c r="N127" s="1428"/>
      <c r="O127" s="1361"/>
      <c r="P127" s="1347"/>
      <c r="Q127" s="1379"/>
    </row>
    <row r="128" spans="1:17" ht="15" customHeight="1">
      <c r="A128" s="505" t="s">
        <v>961</v>
      </c>
      <c r="B128" s="1431"/>
      <c r="C128" s="590"/>
      <c r="D128" s="590">
        <v>5</v>
      </c>
      <c r="E128" s="797">
        <v>3</v>
      </c>
      <c r="F128" s="502"/>
      <c r="G128" s="1351"/>
      <c r="H128" s="1351"/>
      <c r="I128" s="1358"/>
      <c r="J128" s="604"/>
      <c r="K128" s="590"/>
      <c r="L128" s="590"/>
      <c r="M128" s="591"/>
      <c r="N128" s="1428"/>
      <c r="O128" s="1361"/>
      <c r="P128" s="1347">
        <f t="shared" si="15"/>
        <v>5</v>
      </c>
      <c r="Q128" s="1379">
        <f>E128+M128</f>
        <v>3</v>
      </c>
    </row>
    <row r="129" spans="1:17" ht="15" customHeight="1" thickBot="1">
      <c r="A129" s="506" t="s">
        <v>65</v>
      </c>
      <c r="B129" s="1422"/>
      <c r="C129" s="418"/>
      <c r="D129" s="418"/>
      <c r="E129" s="576"/>
      <c r="F129" s="507"/>
      <c r="G129" s="1365"/>
      <c r="H129" s="1365"/>
      <c r="I129" s="1397"/>
      <c r="J129" s="458"/>
      <c r="K129" s="418"/>
      <c r="L129" s="418"/>
      <c r="M129" s="419"/>
      <c r="N129" s="1403"/>
      <c r="O129" s="1351"/>
      <c r="P129" s="1783"/>
      <c r="Q129" s="1784"/>
    </row>
    <row r="130" spans="1:17" ht="15" customHeight="1" thickBot="1">
      <c r="A130" s="1417" t="s">
        <v>192</v>
      </c>
      <c r="B130" s="1429"/>
      <c r="C130" s="1445"/>
      <c r="D130" s="1445">
        <f>SUM(D120:D129)</f>
        <v>49</v>
      </c>
      <c r="E130" s="1445">
        <f>SUM(E120:E129)</f>
        <v>9</v>
      </c>
      <c r="F130" s="1444"/>
      <c r="G130" s="1444"/>
      <c r="H130" s="1444"/>
      <c r="I130" s="1444"/>
      <c r="J130" s="1445"/>
      <c r="K130" s="1445"/>
      <c r="L130" s="1445">
        <f>SUM(L120:L129)</f>
        <v>15</v>
      </c>
      <c r="M130" s="1445">
        <f>SUM(M120:M129)</f>
        <v>2</v>
      </c>
      <c r="N130" s="1445"/>
      <c r="O130" s="1445"/>
      <c r="P130" s="1445">
        <f t="shared" si="15"/>
        <v>64</v>
      </c>
      <c r="Q130" s="1445">
        <f>E130+M130</f>
        <v>11</v>
      </c>
    </row>
    <row r="131" spans="1:17" s="63" customFormat="1" ht="15" customHeight="1" thickBot="1">
      <c r="A131" s="1432" t="s">
        <v>415</v>
      </c>
      <c r="B131" s="1432"/>
      <c r="C131" s="1341"/>
      <c r="D131" s="1341"/>
      <c r="E131" s="1341"/>
      <c r="F131" s="1341"/>
      <c r="G131" s="1341"/>
      <c r="H131" s="1341"/>
      <c r="I131" s="1341"/>
      <c r="J131" s="1367"/>
      <c r="K131" s="1386"/>
      <c r="L131" s="1387"/>
      <c r="M131" s="1386"/>
      <c r="N131" s="1341"/>
      <c r="O131" s="1341"/>
      <c r="P131" s="1341"/>
      <c r="Q131" s="1343"/>
    </row>
    <row r="132" spans="1:17" s="63" customFormat="1" ht="15" customHeight="1">
      <c r="A132" s="1430" t="s">
        <v>412</v>
      </c>
      <c r="B132" s="1424"/>
      <c r="C132" s="416"/>
      <c r="D132" s="416"/>
      <c r="E132" s="417">
        <v>1</v>
      </c>
      <c r="F132" s="462"/>
      <c r="G132" s="1349"/>
      <c r="H132" s="1349"/>
      <c r="I132" s="1456"/>
      <c r="J132" s="499"/>
      <c r="K132" s="1349"/>
      <c r="L132" s="1470">
        <v>1</v>
      </c>
      <c r="M132" s="1456"/>
      <c r="N132" s="1466"/>
      <c r="O132" s="1349"/>
      <c r="P132" s="1349">
        <f>D132+L132</f>
        <v>1</v>
      </c>
      <c r="Q132" s="1394">
        <f>E132+M132</f>
        <v>1</v>
      </c>
    </row>
    <row r="133" spans="1:17" s="63" customFormat="1" ht="15" customHeight="1">
      <c r="A133" s="1430" t="s">
        <v>413</v>
      </c>
      <c r="B133" s="1422"/>
      <c r="C133" s="418"/>
      <c r="D133" s="418">
        <v>8</v>
      </c>
      <c r="E133" s="419"/>
      <c r="F133" s="458"/>
      <c r="G133" s="1351"/>
      <c r="H133" s="1351"/>
      <c r="I133" s="1352"/>
      <c r="J133" s="502"/>
      <c r="K133" s="418"/>
      <c r="L133" s="418"/>
      <c r="M133" s="576">
        <v>1</v>
      </c>
      <c r="N133" s="1357"/>
      <c r="O133" s="1351"/>
      <c r="P133" s="1351">
        <f>D133+L133</f>
        <v>8</v>
      </c>
      <c r="Q133" s="1358">
        <f>E133+M133</f>
        <v>1</v>
      </c>
    </row>
    <row r="134" spans="1:17" s="63" customFormat="1" ht="15" customHeight="1">
      <c r="A134" s="562" t="s">
        <v>66</v>
      </c>
      <c r="B134" s="1422"/>
      <c r="C134" s="418"/>
      <c r="D134" s="418">
        <v>3</v>
      </c>
      <c r="E134" s="419"/>
      <c r="F134" s="458"/>
      <c r="G134" s="1464"/>
      <c r="H134" s="1351"/>
      <c r="I134" s="1465"/>
      <c r="J134" s="502"/>
      <c r="K134" s="1464"/>
      <c r="L134" s="1351">
        <v>1</v>
      </c>
      <c r="M134" s="1465"/>
      <c r="N134" s="1471"/>
      <c r="O134" s="1464"/>
      <c r="P134" s="1351">
        <f>D134+L134</f>
        <v>4</v>
      </c>
      <c r="Q134" s="1358"/>
    </row>
    <row r="135" spans="1:17" s="63" customFormat="1" ht="15" customHeight="1" thickBot="1">
      <c r="A135" s="1447" t="s">
        <v>411</v>
      </c>
      <c r="B135" s="1423"/>
      <c r="C135" s="420"/>
      <c r="D135" s="420">
        <v>2</v>
      </c>
      <c r="E135" s="421">
        <v>3</v>
      </c>
      <c r="F135" s="848"/>
      <c r="G135" s="1365"/>
      <c r="H135" s="1365"/>
      <c r="I135" s="1360"/>
      <c r="J135" s="507"/>
      <c r="K135" s="420"/>
      <c r="L135" s="420">
        <v>1</v>
      </c>
      <c r="M135" s="796">
        <v>1</v>
      </c>
      <c r="N135" s="1364"/>
      <c r="O135" s="1365"/>
      <c r="P135" s="1365">
        <f>D135+L135</f>
        <v>3</v>
      </c>
      <c r="Q135" s="1397">
        <f>E135+M135</f>
        <v>4</v>
      </c>
    </row>
    <row r="136" spans="1:17" s="63" customFormat="1" ht="15" customHeight="1" thickBot="1">
      <c r="A136" s="1441" t="s">
        <v>192</v>
      </c>
      <c r="B136" s="1474"/>
      <c r="C136" s="1444"/>
      <c r="D136" s="1444">
        <f>SUM(D132:D135)</f>
        <v>13</v>
      </c>
      <c r="E136" s="1444">
        <f>SUM(E132:E135)</f>
        <v>4</v>
      </c>
      <c r="F136" s="1445"/>
      <c r="G136" s="1445"/>
      <c r="H136" s="1445"/>
      <c r="I136" s="1445"/>
      <c r="J136" s="1445"/>
      <c r="K136" s="1445"/>
      <c r="L136" s="1445">
        <f>SUM(L132:L135)</f>
        <v>3</v>
      </c>
      <c r="M136" s="1445">
        <f>SUM(M132:M135)</f>
        <v>2</v>
      </c>
      <c r="N136" s="1444"/>
      <c r="O136" s="1444"/>
      <c r="P136" s="1445">
        <f>D136+L136</f>
        <v>16</v>
      </c>
      <c r="Q136" s="1445">
        <f>E136+M136</f>
        <v>6</v>
      </c>
    </row>
    <row r="137" spans="1:17" s="63" customFormat="1" ht="15" customHeight="1" thickBot="1">
      <c r="A137" s="1429" t="s">
        <v>434</v>
      </c>
      <c r="B137" s="1442">
        <f>B82</f>
        <v>13</v>
      </c>
      <c r="C137" s="1443">
        <f>C14+C28+C37+C60+C78</f>
        <v>1931</v>
      </c>
      <c r="D137" s="1444">
        <f>D14+D28+D37+D60+D78+D97+D112+D118+D130+D136</f>
        <v>677</v>
      </c>
      <c r="E137" s="1444">
        <f>E14+E28+E37+E60+E78+E97+E112+E118+E130+E136</f>
        <v>174</v>
      </c>
      <c r="F137" s="1445">
        <f>F82</f>
        <v>4</v>
      </c>
      <c r="G137" s="1445">
        <f>G14+G28+G37+G60+G78</f>
        <v>156</v>
      </c>
      <c r="H137" s="1445">
        <f>H28+H60+H78</f>
        <v>8</v>
      </c>
      <c r="I137" s="1445"/>
      <c r="J137" s="1444">
        <f>J82</f>
        <v>9</v>
      </c>
      <c r="K137" s="1446">
        <f>K14+K28+K37+K60+K78</f>
        <v>305</v>
      </c>
      <c r="L137" s="1446">
        <f>L14+L28+L37+L60+L78+L97+L112+L118+L130+L136</f>
        <v>304</v>
      </c>
      <c r="M137" s="1446">
        <f>M14+M28+M37+M60+M78+M97+M112+M130+M136</f>
        <v>82</v>
      </c>
      <c r="N137" s="1445">
        <f>N82</f>
        <v>26</v>
      </c>
      <c r="O137" s="1445">
        <f>O14+O28+O37+O60+O78</f>
        <v>2392</v>
      </c>
      <c r="P137" s="1445">
        <f>P14+P28+P37+P60+P78+P97+P112+P118+P130+P136</f>
        <v>989</v>
      </c>
      <c r="Q137" s="1445">
        <f>Q14+Q28+Q37+Q60+Q78+Q97+Q112+Q118+Q130+Q136</f>
        <v>256</v>
      </c>
    </row>
    <row r="138" spans="1:17" s="63" customFormat="1" ht="4.5" customHeight="1">
      <c r="A138" s="1776"/>
      <c r="B138" s="1789"/>
      <c r="C138" s="1367"/>
      <c r="D138" s="1367"/>
      <c r="E138" s="1367"/>
      <c r="F138" s="1367"/>
      <c r="G138" s="1367"/>
      <c r="H138" s="1367"/>
      <c r="I138" s="1367"/>
      <c r="J138" s="1367"/>
      <c r="K138" s="1367"/>
      <c r="L138" s="1367"/>
      <c r="M138" s="1367"/>
      <c r="N138" s="1367"/>
      <c r="O138" s="1367"/>
      <c r="P138" s="1367"/>
      <c r="Q138" s="1367"/>
    </row>
    <row r="139" spans="1:17" ht="12.75" customHeight="1">
      <c r="A139" s="925" t="s">
        <v>757</v>
      </c>
      <c r="B139" s="925"/>
      <c r="C139" s="1399"/>
      <c r="D139" s="1399"/>
      <c r="E139" s="1386"/>
      <c r="F139" s="1386"/>
      <c r="G139" s="1386"/>
      <c r="H139" s="1386"/>
      <c r="I139" s="1386"/>
      <c r="J139" s="1386"/>
      <c r="K139" s="1386"/>
      <c r="L139" s="1386"/>
      <c r="M139" s="1386"/>
      <c r="N139" s="1386"/>
      <c r="O139" s="1386"/>
      <c r="P139" s="1386"/>
      <c r="Q139" s="1386"/>
    </row>
  </sheetData>
  <sheetProtection/>
  <mergeCells count="6">
    <mergeCell ref="R16:S16"/>
    <mergeCell ref="A1:A2"/>
    <mergeCell ref="B1:E1"/>
    <mergeCell ref="F1:I1"/>
    <mergeCell ref="N1:Q1"/>
    <mergeCell ref="J1:M1"/>
  </mergeCells>
  <printOptions/>
  <pageMargins left="0.5905511811023623" right="0.5905511811023623" top="0.5905511811023623" bottom="0.5905511811023623" header="0.1968503937007874" footer="0.2362204724409449"/>
  <pageSetup fitToHeight="2" horizontalDpi="600" verticalDpi="600" orientation="landscape" paperSize="9" scale="63" r:id="rId1"/>
  <headerFooter alignWithMargins="0">
    <oddHeader>&amp;C&amp;"Times New Roman,Kalın"&amp;12MEZUN SAYILARI (PROGRAMLAR VE VERİLEN DERECELER BAZINDA)</oddHeader>
  </headerFooter>
  <rowBreaks count="2" manualBreakCount="2">
    <brk id="48" max="16" man="1"/>
    <brk id="99" max="1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</sheetPr>
  <dimension ref="A1:S17"/>
  <sheetViews>
    <sheetView zoomScale="90" zoomScaleNormal="90" zoomScaleSheetLayoutView="75" zoomScalePageLayoutView="0" workbookViewId="0" topLeftCell="A1">
      <selection activeCell="L42" sqref="L42"/>
    </sheetView>
  </sheetViews>
  <sheetFormatPr defaultColWidth="10.7109375" defaultRowHeight="12.75" customHeight="1"/>
  <cols>
    <col min="1" max="1" width="42.57421875" style="70" customWidth="1"/>
    <col min="2" max="2" width="12.57421875" style="70" bestFit="1" customWidth="1"/>
    <col min="3" max="3" width="9.140625" style="72" bestFit="1" customWidth="1"/>
    <col min="4" max="4" width="11.8515625" style="72" bestFit="1" customWidth="1"/>
    <col min="5" max="6" width="12.57421875" style="72" bestFit="1" customWidth="1"/>
    <col min="7" max="7" width="9.140625" style="72" bestFit="1" customWidth="1"/>
    <col min="8" max="8" width="11.8515625" style="72" bestFit="1" customWidth="1"/>
    <col min="9" max="10" width="12.57421875" style="72" bestFit="1" customWidth="1"/>
    <col min="11" max="11" width="9.140625" style="72" bestFit="1" customWidth="1"/>
    <col min="12" max="12" width="11.8515625" style="72" bestFit="1" customWidth="1"/>
    <col min="13" max="14" width="12.57421875" style="72" bestFit="1" customWidth="1"/>
    <col min="15" max="15" width="9.140625" style="72" bestFit="1" customWidth="1"/>
    <col min="16" max="16" width="11.8515625" style="72" bestFit="1" customWidth="1"/>
    <col min="17" max="17" width="12.57421875" style="72" bestFit="1" customWidth="1"/>
    <col min="18" max="16384" width="10.7109375" style="64" customWidth="1"/>
  </cols>
  <sheetData>
    <row r="1" spans="1:17" s="71" customFormat="1" ht="19.5" customHeight="1" thickBot="1">
      <c r="A1" s="2001" t="s">
        <v>828</v>
      </c>
      <c r="B1" s="1994" t="s">
        <v>975</v>
      </c>
      <c r="C1" s="2003"/>
      <c r="D1" s="2003"/>
      <c r="E1" s="2004"/>
      <c r="F1" s="1994" t="s">
        <v>976</v>
      </c>
      <c r="G1" s="2005"/>
      <c r="H1" s="2003"/>
      <c r="I1" s="2004"/>
      <c r="J1" s="1994" t="s">
        <v>977</v>
      </c>
      <c r="K1" s="1992"/>
      <c r="L1" s="1995"/>
      <c r="M1" s="1996"/>
      <c r="N1" s="1994" t="s">
        <v>192</v>
      </c>
      <c r="O1" s="1995"/>
      <c r="P1" s="1995"/>
      <c r="Q1" s="1996"/>
    </row>
    <row r="2" spans="1:17" s="71" customFormat="1" ht="19.5" customHeight="1" thickBot="1">
      <c r="A2" s="2002"/>
      <c r="B2" s="1763" t="s">
        <v>759</v>
      </c>
      <c r="C2" s="1445" t="s">
        <v>189</v>
      </c>
      <c r="D2" s="1445" t="s">
        <v>87</v>
      </c>
      <c r="E2" s="1445" t="s">
        <v>191</v>
      </c>
      <c r="F2" s="1764" t="s">
        <v>759</v>
      </c>
      <c r="G2" s="1445" t="s">
        <v>189</v>
      </c>
      <c r="H2" s="1445" t="s">
        <v>87</v>
      </c>
      <c r="I2" s="1445" t="s">
        <v>191</v>
      </c>
      <c r="J2" s="1764" t="s">
        <v>759</v>
      </c>
      <c r="K2" s="1445" t="s">
        <v>189</v>
      </c>
      <c r="L2" s="1368" t="s">
        <v>87</v>
      </c>
      <c r="M2" s="1768" t="s">
        <v>191</v>
      </c>
      <c r="N2" s="1763" t="s">
        <v>759</v>
      </c>
      <c r="O2" s="1445" t="s">
        <v>189</v>
      </c>
      <c r="P2" s="1445" t="s">
        <v>87</v>
      </c>
      <c r="Q2" s="1788" t="s">
        <v>191</v>
      </c>
    </row>
    <row r="3" spans="1:17" s="71" customFormat="1" ht="24.75" customHeight="1" thickBot="1">
      <c r="A3" s="1339" t="s">
        <v>371</v>
      </c>
      <c r="B3" s="1765"/>
      <c r="C3" s="1349">
        <v>141</v>
      </c>
      <c r="D3" s="1349">
        <v>45</v>
      </c>
      <c r="E3" s="1394">
        <v>10</v>
      </c>
      <c r="F3" s="1466"/>
      <c r="G3" s="1347">
        <v>9</v>
      </c>
      <c r="H3" s="1349"/>
      <c r="I3" s="1766"/>
      <c r="J3" s="1767"/>
      <c r="K3" s="1347">
        <v>7</v>
      </c>
      <c r="L3" s="1349">
        <v>10</v>
      </c>
      <c r="M3" s="1456">
        <v>6</v>
      </c>
      <c r="N3" s="1466"/>
      <c r="O3" s="1349">
        <f>C3+G3+K3</f>
        <v>157</v>
      </c>
      <c r="P3" s="1349">
        <f>D3+H3+L3</f>
        <v>55</v>
      </c>
      <c r="Q3" s="1394">
        <f>E3+I3+M3</f>
        <v>16</v>
      </c>
    </row>
    <row r="4" spans="1:19" s="63" customFormat="1" ht="24.75" customHeight="1" thickBot="1">
      <c r="A4" s="1366" t="s">
        <v>616</v>
      </c>
      <c r="B4" s="592"/>
      <c r="C4" s="1351">
        <v>366</v>
      </c>
      <c r="D4" s="1351">
        <v>66</v>
      </c>
      <c r="E4" s="1358">
        <v>31</v>
      </c>
      <c r="F4" s="1357"/>
      <c r="G4" s="1351">
        <v>37</v>
      </c>
      <c r="H4" s="1351">
        <v>1</v>
      </c>
      <c r="I4" s="1465"/>
      <c r="J4" s="1357"/>
      <c r="K4" s="1351">
        <v>63</v>
      </c>
      <c r="L4" s="1351">
        <v>39</v>
      </c>
      <c r="M4" s="1352">
        <v>26</v>
      </c>
      <c r="N4" s="1357"/>
      <c r="O4" s="1351">
        <f aca="true" t="shared" si="0" ref="O4:O14">C4+G4+K4</f>
        <v>466</v>
      </c>
      <c r="P4" s="1351">
        <f aca="true" t="shared" si="1" ref="P4:P14">D4+H4+L4</f>
        <v>106</v>
      </c>
      <c r="Q4" s="1358">
        <f aca="true" t="shared" si="2" ref="Q4:Q14">E4+I4+M4</f>
        <v>57</v>
      </c>
      <c r="R4" s="181"/>
      <c r="S4" s="181"/>
    </row>
    <row r="5" spans="1:19" s="63" customFormat="1" ht="24.75" customHeight="1" thickBot="1">
      <c r="A5" s="1366" t="s">
        <v>373</v>
      </c>
      <c r="B5" s="592"/>
      <c r="C5" s="1277">
        <v>309</v>
      </c>
      <c r="D5" s="1277">
        <v>86</v>
      </c>
      <c r="E5" s="1278">
        <v>11</v>
      </c>
      <c r="F5" s="868"/>
      <c r="G5" s="1277">
        <v>21</v>
      </c>
      <c r="H5" s="1277"/>
      <c r="I5" s="1769"/>
      <c r="J5" s="868"/>
      <c r="K5" s="1277">
        <v>60</v>
      </c>
      <c r="L5" s="1277">
        <v>19</v>
      </c>
      <c r="M5" s="1770">
        <v>1</v>
      </c>
      <c r="N5" s="868"/>
      <c r="O5" s="1351">
        <f t="shared" si="0"/>
        <v>390</v>
      </c>
      <c r="P5" s="1351">
        <f t="shared" si="1"/>
        <v>105</v>
      </c>
      <c r="Q5" s="1358">
        <f t="shared" si="2"/>
        <v>12</v>
      </c>
      <c r="R5" s="181"/>
      <c r="S5" s="181"/>
    </row>
    <row r="6" spans="1:19" s="63" customFormat="1" ht="24.75" customHeight="1" thickBot="1">
      <c r="A6" s="1366" t="s">
        <v>374</v>
      </c>
      <c r="B6" s="592"/>
      <c r="C6" s="1277">
        <v>252</v>
      </c>
      <c r="D6" s="1277">
        <v>76</v>
      </c>
      <c r="E6" s="1278">
        <v>39</v>
      </c>
      <c r="F6" s="868"/>
      <c r="G6" s="1277">
        <v>20</v>
      </c>
      <c r="H6" s="1277">
        <v>4</v>
      </c>
      <c r="I6" s="1769"/>
      <c r="J6" s="868"/>
      <c r="K6" s="1277">
        <v>17</v>
      </c>
      <c r="L6" s="1277">
        <v>21</v>
      </c>
      <c r="M6" s="1770">
        <v>20</v>
      </c>
      <c r="N6" s="868"/>
      <c r="O6" s="1351">
        <f t="shared" si="0"/>
        <v>289</v>
      </c>
      <c r="P6" s="1351">
        <f t="shared" si="1"/>
        <v>101</v>
      </c>
      <c r="Q6" s="1358">
        <f t="shared" si="2"/>
        <v>59</v>
      </c>
      <c r="R6" s="181"/>
      <c r="S6" s="181"/>
    </row>
    <row r="7" spans="1:19" s="63" customFormat="1" ht="24.75" customHeight="1" thickBot="1">
      <c r="A7" s="1366" t="s">
        <v>315</v>
      </c>
      <c r="B7" s="592"/>
      <c r="C7" s="418">
        <v>863</v>
      </c>
      <c r="D7" s="418">
        <v>254</v>
      </c>
      <c r="E7" s="419">
        <v>55</v>
      </c>
      <c r="F7" s="502"/>
      <c r="G7" s="418">
        <v>69</v>
      </c>
      <c r="H7" s="418">
        <v>3</v>
      </c>
      <c r="I7" s="1771"/>
      <c r="J7" s="502"/>
      <c r="K7" s="418">
        <v>158</v>
      </c>
      <c r="L7" s="418">
        <v>160</v>
      </c>
      <c r="M7" s="576">
        <v>21</v>
      </c>
      <c r="N7" s="502"/>
      <c r="O7" s="1351">
        <f t="shared" si="0"/>
        <v>1090</v>
      </c>
      <c r="P7" s="1351">
        <f t="shared" si="1"/>
        <v>417</v>
      </c>
      <c r="Q7" s="1358">
        <f t="shared" si="2"/>
        <v>76</v>
      </c>
      <c r="R7" s="181"/>
      <c r="S7" s="181"/>
    </row>
    <row r="8" spans="1:19" ht="24.75" customHeight="1" thickBot="1">
      <c r="A8" s="1366" t="s">
        <v>290</v>
      </c>
      <c r="B8" s="1772">
        <v>13</v>
      </c>
      <c r="C8" s="1351"/>
      <c r="D8" s="1351"/>
      <c r="E8" s="1358"/>
      <c r="F8" s="1357">
        <v>4</v>
      </c>
      <c r="G8" s="1351"/>
      <c r="H8" s="1351"/>
      <c r="I8" s="1465"/>
      <c r="J8" s="1357">
        <v>9</v>
      </c>
      <c r="K8" s="1351"/>
      <c r="L8" s="1786"/>
      <c r="M8" s="1787"/>
      <c r="N8" s="1357">
        <f>B8+F8+J8</f>
        <v>26</v>
      </c>
      <c r="O8" s="1351"/>
      <c r="P8" s="1351"/>
      <c r="Q8" s="1358"/>
      <c r="R8" s="72"/>
      <c r="S8" s="72"/>
    </row>
    <row r="9" spans="1:17" ht="24.75" customHeight="1" thickBot="1">
      <c r="A9" s="1417" t="s">
        <v>753</v>
      </c>
      <c r="B9" s="1773"/>
      <c r="C9" s="1351"/>
      <c r="D9" s="1351">
        <v>53</v>
      </c>
      <c r="E9" s="1358">
        <v>4</v>
      </c>
      <c r="F9" s="1357"/>
      <c r="G9" s="1351"/>
      <c r="H9" s="1351"/>
      <c r="I9" s="1465"/>
      <c r="J9" s="1357"/>
      <c r="K9" s="1351"/>
      <c r="L9" s="1351">
        <v>16</v>
      </c>
      <c r="M9" s="1352">
        <v>1</v>
      </c>
      <c r="N9" s="1357"/>
      <c r="O9" s="1351"/>
      <c r="P9" s="1351">
        <f t="shared" si="1"/>
        <v>69</v>
      </c>
      <c r="Q9" s="1358">
        <f t="shared" si="2"/>
        <v>5</v>
      </c>
    </row>
    <row r="10" spans="1:17" ht="24.75" customHeight="1" thickBot="1">
      <c r="A10" s="1417" t="s">
        <v>150</v>
      </c>
      <c r="B10" s="1773"/>
      <c r="C10" s="1351"/>
      <c r="D10" s="1351">
        <v>33</v>
      </c>
      <c r="E10" s="1358">
        <v>10</v>
      </c>
      <c r="F10" s="1357"/>
      <c r="G10" s="1351"/>
      <c r="H10" s="1351"/>
      <c r="I10" s="1465"/>
      <c r="J10" s="1357"/>
      <c r="K10" s="1351"/>
      <c r="L10" s="1351">
        <v>19</v>
      </c>
      <c r="M10" s="1352">
        <v>3</v>
      </c>
      <c r="N10" s="1357"/>
      <c r="O10" s="1351"/>
      <c r="P10" s="1351">
        <f t="shared" si="1"/>
        <v>52</v>
      </c>
      <c r="Q10" s="1358">
        <f t="shared" si="2"/>
        <v>13</v>
      </c>
    </row>
    <row r="11" spans="1:17" ht="24.75" customHeight="1" thickBot="1">
      <c r="A11" s="1417" t="s">
        <v>307</v>
      </c>
      <c r="B11" s="1773"/>
      <c r="C11" s="1351"/>
      <c r="D11" s="1351">
        <v>2</v>
      </c>
      <c r="E11" s="1358">
        <v>1</v>
      </c>
      <c r="F11" s="1357"/>
      <c r="G11" s="1351"/>
      <c r="H11" s="1351"/>
      <c r="I11" s="1465"/>
      <c r="J11" s="1357"/>
      <c r="K11" s="1351"/>
      <c r="L11" s="1351">
        <v>2</v>
      </c>
      <c r="M11" s="1352"/>
      <c r="N11" s="1357"/>
      <c r="O11" s="1351"/>
      <c r="P11" s="1351">
        <f t="shared" si="1"/>
        <v>4</v>
      </c>
      <c r="Q11" s="1358">
        <f t="shared" si="2"/>
        <v>1</v>
      </c>
    </row>
    <row r="12" spans="1:17" ht="24.75" customHeight="1" thickBot="1">
      <c r="A12" s="1417" t="s">
        <v>306</v>
      </c>
      <c r="B12" s="1773"/>
      <c r="C12" s="1351"/>
      <c r="D12" s="1351">
        <v>49</v>
      </c>
      <c r="E12" s="1358">
        <v>9</v>
      </c>
      <c r="F12" s="1357"/>
      <c r="G12" s="1351"/>
      <c r="H12" s="1351"/>
      <c r="I12" s="1465"/>
      <c r="J12" s="1357"/>
      <c r="K12" s="1351"/>
      <c r="L12" s="1351">
        <v>15</v>
      </c>
      <c r="M12" s="1352">
        <v>2</v>
      </c>
      <c r="N12" s="1357"/>
      <c r="O12" s="1351"/>
      <c r="P12" s="1351">
        <f t="shared" si="1"/>
        <v>64</v>
      </c>
      <c r="Q12" s="1358">
        <f t="shared" si="2"/>
        <v>11</v>
      </c>
    </row>
    <row r="13" spans="1:17" s="63" customFormat="1" ht="24.75" customHeight="1" thickBot="1">
      <c r="A13" s="1417" t="s">
        <v>415</v>
      </c>
      <c r="B13" s="1774"/>
      <c r="C13" s="1365"/>
      <c r="D13" s="1365">
        <v>13</v>
      </c>
      <c r="E13" s="1397">
        <v>4</v>
      </c>
      <c r="F13" s="1364"/>
      <c r="G13" s="1365"/>
      <c r="H13" s="1365"/>
      <c r="I13" s="1775"/>
      <c r="J13" s="1364"/>
      <c r="K13" s="1365"/>
      <c r="L13" s="1365">
        <v>3</v>
      </c>
      <c r="M13" s="1360">
        <v>2</v>
      </c>
      <c r="N13" s="1440"/>
      <c r="O13" s="1361"/>
      <c r="P13" s="1361">
        <f t="shared" si="1"/>
        <v>16</v>
      </c>
      <c r="Q13" s="1363">
        <f t="shared" si="2"/>
        <v>6</v>
      </c>
    </row>
    <row r="14" spans="1:17" s="63" customFormat="1" ht="24.75" customHeight="1" thickBot="1">
      <c r="A14" s="1429" t="s">
        <v>434</v>
      </c>
      <c r="B14" s="1442">
        <f>SUM(B3:B13)</f>
        <v>13</v>
      </c>
      <c r="C14" s="1442">
        <f aca="true" t="shared" si="3" ref="C14:H14">SUM(C3:C13)</f>
        <v>1931</v>
      </c>
      <c r="D14" s="1442">
        <f t="shared" si="3"/>
        <v>677</v>
      </c>
      <c r="E14" s="1442">
        <f t="shared" si="3"/>
        <v>174</v>
      </c>
      <c r="F14" s="1442">
        <f t="shared" si="3"/>
        <v>4</v>
      </c>
      <c r="G14" s="1442">
        <f t="shared" si="3"/>
        <v>156</v>
      </c>
      <c r="H14" s="1442">
        <f t="shared" si="3"/>
        <v>8</v>
      </c>
      <c r="I14" s="1442"/>
      <c r="J14" s="1446">
        <f>SUM(J3:J13)</f>
        <v>9</v>
      </c>
      <c r="K14" s="1446">
        <f>SUM(K3:K13)</f>
        <v>305</v>
      </c>
      <c r="L14" s="1446">
        <f>SUM(L3:L13)</f>
        <v>304</v>
      </c>
      <c r="M14" s="1446">
        <f>SUM(M3:M13)</f>
        <v>82</v>
      </c>
      <c r="N14" s="1445">
        <f>N8</f>
        <v>26</v>
      </c>
      <c r="O14" s="1445">
        <f t="shared" si="0"/>
        <v>2392</v>
      </c>
      <c r="P14" s="1445">
        <f t="shared" si="1"/>
        <v>989</v>
      </c>
      <c r="Q14" s="1445">
        <f t="shared" si="2"/>
        <v>256</v>
      </c>
    </row>
    <row r="15" spans="1:17" s="63" customFormat="1" ht="9.75" customHeight="1">
      <c r="A15" s="1776"/>
      <c r="B15" s="1789"/>
      <c r="C15" s="1789"/>
      <c r="D15" s="1789"/>
      <c r="E15" s="1789"/>
      <c r="F15" s="1789"/>
      <c r="G15" s="1789"/>
      <c r="H15" s="1789"/>
      <c r="I15" s="1789"/>
      <c r="J15" s="1367"/>
      <c r="K15" s="1367"/>
      <c r="L15" s="1367"/>
      <c r="M15" s="1367"/>
      <c r="N15" s="1367"/>
      <c r="O15" s="1367"/>
      <c r="P15" s="1367"/>
      <c r="Q15" s="1367"/>
    </row>
    <row r="16" spans="1:17" ht="12.75" customHeight="1">
      <c r="A16" s="250" t="s">
        <v>1032</v>
      </c>
      <c r="B16" s="250"/>
      <c r="C16" s="1242"/>
      <c r="D16" s="1242"/>
      <c r="E16" s="1242"/>
      <c r="F16" s="1242"/>
      <c r="G16" s="1242"/>
      <c r="H16" s="1242"/>
      <c r="I16" s="1242"/>
      <c r="J16" s="1242"/>
      <c r="K16" s="1242"/>
      <c r="L16" s="1386"/>
      <c r="M16" s="1386"/>
      <c r="N16" s="1386"/>
      <c r="O16" s="1386"/>
      <c r="P16" s="1386"/>
      <c r="Q16" s="1386"/>
    </row>
    <row r="17" spans="1:17" ht="12.75" customHeight="1">
      <c r="A17" s="1997" t="s">
        <v>835</v>
      </c>
      <c r="B17" s="1997"/>
      <c r="C17" s="1998"/>
      <c r="D17" s="1998"/>
      <c r="E17" s="1998"/>
      <c r="F17" s="1999"/>
      <c r="G17" s="1999"/>
      <c r="H17" s="2000"/>
      <c r="I17" s="1386"/>
      <c r="J17" s="1386"/>
      <c r="K17" s="1386"/>
      <c r="L17" s="1386"/>
      <c r="M17" s="1386"/>
      <c r="N17" s="1386"/>
      <c r="O17" s="1386"/>
      <c r="P17" s="1386"/>
      <c r="Q17" s="1386"/>
    </row>
  </sheetData>
  <sheetProtection/>
  <mergeCells count="6">
    <mergeCell ref="A17:H17"/>
    <mergeCell ref="N1:Q1"/>
    <mergeCell ref="A1:A2"/>
    <mergeCell ref="B1:E1"/>
    <mergeCell ref="F1:I1"/>
    <mergeCell ref="J1:M1"/>
  </mergeCells>
  <printOptions/>
  <pageMargins left="0.3937007874015748" right="0.3937007874015748" top="0.984251968503937" bottom="0.984251968503937" header="0.1968503937007874" footer="0.2362204724409449"/>
  <pageSetup fitToHeight="2" horizontalDpi="600" verticalDpi="600" orientation="landscape" paperSize="9" scale="61" r:id="rId1"/>
  <headerFooter alignWithMargins="0">
    <oddHeader>&amp;C&amp;"Times New Roman,Kalın"&amp;12MEZUN SAYILARI (MESLEK YÜKSEKOKULU, FAKÜLTE VE ENSTİTÜ BAZINDA)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L4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29.28125" style="0" customWidth="1"/>
    <col min="2" max="11" width="10.28125" style="0" customWidth="1"/>
    <col min="12" max="12" width="9.57421875" style="0" customWidth="1"/>
  </cols>
  <sheetData>
    <row r="1" spans="1:12" ht="30" customHeight="1" thickBot="1">
      <c r="A1" s="2006" t="s">
        <v>807</v>
      </c>
      <c r="B1" s="2007"/>
      <c r="C1" s="2007"/>
      <c r="D1" s="2007"/>
      <c r="E1" s="2007"/>
      <c r="F1" s="2007"/>
      <c r="G1" s="2007"/>
      <c r="H1" s="2007"/>
      <c r="I1" s="2007"/>
      <c r="J1" s="2007"/>
      <c r="K1" s="2007"/>
      <c r="L1" s="2007"/>
    </row>
    <row r="2" spans="1:12" s="75" customFormat="1" ht="16.5" thickBot="1">
      <c r="A2" s="1792" t="s">
        <v>809</v>
      </c>
      <c r="B2" s="950">
        <v>2003</v>
      </c>
      <c r="C2" s="950">
        <v>2004</v>
      </c>
      <c r="D2" s="950">
        <v>2005</v>
      </c>
      <c r="E2" s="950">
        <v>2006</v>
      </c>
      <c r="F2" s="951">
        <v>2007</v>
      </c>
      <c r="G2" s="951">
        <v>2008</v>
      </c>
      <c r="H2" s="951">
        <v>2009</v>
      </c>
      <c r="I2" s="951">
        <v>2010</v>
      </c>
      <c r="J2" s="950">
        <v>2011</v>
      </c>
      <c r="K2" s="950">
        <v>2012</v>
      </c>
      <c r="L2" s="1790"/>
    </row>
    <row r="3" spans="1:11" s="75" customFormat="1" ht="24.75" customHeight="1" thickBot="1">
      <c r="A3" s="1791" t="s">
        <v>810</v>
      </c>
      <c r="B3" s="953">
        <v>766</v>
      </c>
      <c r="C3" s="953">
        <v>843</v>
      </c>
      <c r="D3" s="953">
        <v>733</v>
      </c>
      <c r="E3" s="953">
        <v>706</v>
      </c>
      <c r="F3" s="952">
        <v>839</v>
      </c>
      <c r="G3" s="952">
        <v>1001</v>
      </c>
      <c r="H3" s="952">
        <v>938</v>
      </c>
      <c r="I3" s="952">
        <v>1135</v>
      </c>
      <c r="J3" s="953">
        <v>911</v>
      </c>
      <c r="K3" s="953">
        <v>989</v>
      </c>
    </row>
    <row r="4" spans="1:11" s="75" customFormat="1" ht="25.5" customHeight="1" thickBot="1">
      <c r="A4" s="1791" t="s">
        <v>811</v>
      </c>
      <c r="B4" s="953">
        <v>106</v>
      </c>
      <c r="C4" s="953">
        <v>85</v>
      </c>
      <c r="D4" s="953">
        <v>103</v>
      </c>
      <c r="E4" s="953">
        <v>89</v>
      </c>
      <c r="F4" s="952">
        <v>112</v>
      </c>
      <c r="G4" s="952">
        <v>194</v>
      </c>
      <c r="H4" s="952">
        <v>138</v>
      </c>
      <c r="I4" s="952">
        <v>238</v>
      </c>
      <c r="J4" s="953">
        <v>248</v>
      </c>
      <c r="K4" s="953">
        <v>256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2:I16"/>
  <sheetViews>
    <sheetView view="pageLayout" workbookViewId="0" topLeftCell="A1">
      <selection activeCell="K42" sqref="K42"/>
    </sheetView>
  </sheetViews>
  <sheetFormatPr defaultColWidth="9.140625" defaultRowHeight="12.75"/>
  <cols>
    <col min="1" max="1" width="20.7109375" style="4" customWidth="1"/>
    <col min="2" max="2" width="24.140625" style="4" bestFit="1" customWidth="1"/>
    <col min="3" max="3" width="23.28125" style="4" bestFit="1" customWidth="1"/>
    <col min="4" max="8" width="9.140625" style="4" customWidth="1"/>
    <col min="9" max="9" width="23.421875" style="4" customWidth="1"/>
    <col min="10" max="16384" width="9.140625" style="4" customWidth="1"/>
  </cols>
  <sheetData>
    <row r="2" spans="1:3" ht="16.5" thickBot="1">
      <c r="A2" s="2008"/>
      <c r="B2" s="2009"/>
      <c r="C2" s="2009"/>
    </row>
    <row r="3" spans="1:3" ht="24.75" customHeight="1" thickBot="1">
      <c r="A3" s="480" t="s">
        <v>746</v>
      </c>
      <c r="B3" s="323" t="s">
        <v>921</v>
      </c>
      <c r="C3" s="324" t="s">
        <v>922</v>
      </c>
    </row>
    <row r="4" spans="1:9" ht="24.75" customHeight="1">
      <c r="A4" s="247" t="s">
        <v>324</v>
      </c>
      <c r="B4" s="486">
        <v>8</v>
      </c>
      <c r="C4" s="482">
        <v>31</v>
      </c>
      <c r="G4" s="104"/>
      <c r="H4" s="104"/>
      <c r="I4" s="73"/>
    </row>
    <row r="5" spans="1:9" ht="24.75" customHeight="1">
      <c r="A5" s="248" t="s">
        <v>325</v>
      </c>
      <c r="B5" s="487">
        <v>13</v>
      </c>
      <c r="C5" s="483">
        <v>7</v>
      </c>
      <c r="G5" s="102"/>
      <c r="H5" s="102"/>
      <c r="I5" s="73"/>
    </row>
    <row r="6" spans="1:9" ht="24.75" customHeight="1">
      <c r="A6" s="248" t="s">
        <v>326</v>
      </c>
      <c r="B6" s="487">
        <v>18</v>
      </c>
      <c r="C6" s="483">
        <v>2</v>
      </c>
      <c r="G6" s="102"/>
      <c r="H6" s="102"/>
      <c r="I6" s="73"/>
    </row>
    <row r="7" spans="1:9" ht="24.75" customHeight="1">
      <c r="A7" s="248" t="s">
        <v>407</v>
      </c>
      <c r="B7" s="487"/>
      <c r="C7" s="483"/>
      <c r="G7" s="102"/>
      <c r="H7" s="102"/>
      <c r="I7" s="73"/>
    </row>
    <row r="8" spans="1:9" ht="24.75" customHeight="1">
      <c r="A8" s="248" t="s">
        <v>327</v>
      </c>
      <c r="B8" s="487"/>
      <c r="C8" s="483"/>
      <c r="G8" s="102"/>
      <c r="H8" s="102"/>
      <c r="I8" s="73"/>
    </row>
    <row r="9" spans="1:9" ht="24.75" customHeight="1">
      <c r="A9" s="248" t="s">
        <v>328</v>
      </c>
      <c r="B9" s="487">
        <v>4</v>
      </c>
      <c r="C9" s="483">
        <v>2</v>
      </c>
      <c r="G9" s="102"/>
      <c r="H9" s="102"/>
      <c r="I9" s="73"/>
    </row>
    <row r="10" spans="1:9" ht="24.75" customHeight="1">
      <c r="A10" s="248" t="s">
        <v>329</v>
      </c>
      <c r="B10" s="487">
        <v>1</v>
      </c>
      <c r="C10" s="483">
        <v>2</v>
      </c>
      <c r="G10" s="102"/>
      <c r="H10" s="102"/>
      <c r="I10" s="73"/>
    </row>
    <row r="11" spans="1:9" ht="24.75" customHeight="1">
      <c r="A11" s="248" t="s">
        <v>330</v>
      </c>
      <c r="B11" s="487"/>
      <c r="C11" s="483">
        <v>1</v>
      </c>
      <c r="G11" s="102"/>
      <c r="H11" s="102"/>
      <c r="I11" s="73"/>
    </row>
    <row r="12" spans="1:9" ht="24.75" customHeight="1" thickBot="1">
      <c r="A12" s="481" t="s">
        <v>331</v>
      </c>
      <c r="B12" s="488"/>
      <c r="C12" s="484"/>
      <c r="G12" s="102"/>
      <c r="H12" s="102"/>
      <c r="I12" s="73"/>
    </row>
    <row r="13" spans="1:9" ht="24.75" customHeight="1" thickBot="1">
      <c r="A13" s="246" t="s">
        <v>192</v>
      </c>
      <c r="B13" s="479">
        <v>44</v>
      </c>
      <c r="C13" s="485">
        <v>45</v>
      </c>
      <c r="G13" s="103"/>
      <c r="H13" s="103"/>
      <c r="I13" s="73"/>
    </row>
    <row r="14" spans="1:9" ht="15" customHeight="1">
      <c r="A14" s="7"/>
      <c r="B14" s="12"/>
      <c r="C14" s="12"/>
      <c r="G14" s="103"/>
      <c r="H14" s="103"/>
      <c r="I14" s="73"/>
    </row>
    <row r="15" spans="1:9" ht="15" customHeight="1">
      <c r="A15" s="7"/>
      <c r="B15" s="12"/>
      <c r="C15" s="12"/>
      <c r="G15" s="103"/>
      <c r="H15" s="103"/>
      <c r="I15" s="73"/>
    </row>
    <row r="16" spans="1:9" ht="15" customHeight="1">
      <c r="A16" s="7"/>
      <c r="B16" s="12"/>
      <c r="C16" s="12"/>
      <c r="G16" s="79"/>
      <c r="H16" s="79"/>
      <c r="I16" s="73"/>
    </row>
  </sheetData>
  <sheetProtection/>
  <mergeCells count="1">
    <mergeCell ref="A2:C2"/>
  </mergeCells>
  <printOptions horizontalCentered="1"/>
  <pageMargins left="0.866141732283465" right="0.748031496062992" top="1.10236220472441" bottom="0.984251968503937" header="0.511811023622047" footer="0.511811023622047"/>
  <pageSetup horizontalDpi="600" verticalDpi="600" orientation="portrait" paperSize="9" r:id="rId1"/>
  <headerFooter alignWithMargins="0">
    <oddHeader>&amp;C&amp;"Times New Roman Tur,Kalın"&amp;12 &amp;"Times New Roman,Kalın"DİSİPLİN CEZASI ALAN ÖĞRENCİ SAYILARI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H61"/>
  <sheetViews>
    <sheetView zoomScalePageLayoutView="0" workbookViewId="0" topLeftCell="A28">
      <selection activeCell="A46" sqref="A46"/>
    </sheetView>
  </sheetViews>
  <sheetFormatPr defaultColWidth="12.421875" defaultRowHeight="13.5" customHeight="1"/>
  <cols>
    <col min="1" max="1" width="51.7109375" style="115" customWidth="1"/>
    <col min="2" max="2" width="15.8515625" style="115" bestFit="1" customWidth="1"/>
    <col min="3" max="3" width="10.7109375" style="112" customWidth="1"/>
    <col min="4" max="4" width="10.7109375" style="114" customWidth="1"/>
    <col min="5" max="5" width="17.421875" style="112" bestFit="1" customWidth="1"/>
    <col min="6" max="6" width="10.7109375" style="114" customWidth="1"/>
    <col min="7" max="8" width="14.7109375" style="114" bestFit="1" customWidth="1"/>
    <col min="9" max="16384" width="12.421875" style="112" customWidth="1"/>
  </cols>
  <sheetData>
    <row r="1" spans="1:8" s="143" customFormat="1" ht="40.5" customHeight="1" thickBot="1">
      <c r="A1" s="1568"/>
      <c r="B1" s="1569" t="s">
        <v>895</v>
      </c>
      <c r="C1" s="1569">
        <v>2008</v>
      </c>
      <c r="D1" s="1569">
        <v>2009</v>
      </c>
      <c r="E1" s="1569" t="s">
        <v>896</v>
      </c>
      <c r="F1" s="1569">
        <v>2010</v>
      </c>
      <c r="G1" s="1569">
        <v>2011</v>
      </c>
      <c r="H1" s="1569">
        <v>2012</v>
      </c>
    </row>
    <row r="2" spans="1:8" s="111" customFormat="1" ht="16.5" customHeight="1" thickBot="1">
      <c r="A2" s="1570" t="s">
        <v>371</v>
      </c>
      <c r="B2" s="1571"/>
      <c r="C2" s="1572"/>
      <c r="D2" s="1572"/>
      <c r="E2" s="1572"/>
      <c r="F2" s="1572"/>
      <c r="G2" s="1572"/>
      <c r="H2" s="1573"/>
    </row>
    <row r="3" spans="1:8" ht="18.75" customHeight="1">
      <c r="A3" s="1574" t="s">
        <v>201</v>
      </c>
      <c r="B3" s="1575" t="s">
        <v>656</v>
      </c>
      <c r="C3" s="1575">
        <v>9259</v>
      </c>
      <c r="D3" s="1576">
        <v>10818</v>
      </c>
      <c r="E3" s="1577" t="s">
        <v>110</v>
      </c>
      <c r="F3" s="1576">
        <v>14557</v>
      </c>
      <c r="G3" s="1576">
        <v>17268</v>
      </c>
      <c r="H3" s="1576">
        <v>19456</v>
      </c>
    </row>
    <row r="4" spans="1:8" ht="18.75" customHeight="1">
      <c r="A4" s="1036" t="s">
        <v>197</v>
      </c>
      <c r="B4" s="1578" t="s">
        <v>656</v>
      </c>
      <c r="C4" s="1575">
        <v>8510</v>
      </c>
      <c r="D4" s="1579">
        <v>9991</v>
      </c>
      <c r="E4" s="1580" t="s">
        <v>110</v>
      </c>
      <c r="F4" s="1579">
        <v>10220</v>
      </c>
      <c r="G4" s="1579">
        <v>10312</v>
      </c>
      <c r="H4" s="1579">
        <v>11083</v>
      </c>
    </row>
    <row r="5" spans="1:8" ht="18.75" customHeight="1" thickBot="1">
      <c r="A5" s="1581" t="s">
        <v>200</v>
      </c>
      <c r="B5" s="1582" t="s">
        <v>656</v>
      </c>
      <c r="C5" s="1582">
        <v>23492</v>
      </c>
      <c r="D5" s="1583">
        <v>27166</v>
      </c>
      <c r="E5" s="1584" t="s">
        <v>110</v>
      </c>
      <c r="F5" s="1583">
        <v>32458</v>
      </c>
      <c r="G5" s="1583">
        <v>32863</v>
      </c>
      <c r="H5" s="1583">
        <v>36213</v>
      </c>
    </row>
    <row r="6" spans="1:8" ht="16.5" customHeight="1" thickBot="1">
      <c r="A6" s="1585" t="s">
        <v>372</v>
      </c>
      <c r="B6" s="1586"/>
      <c r="C6" s="1587"/>
      <c r="D6" s="1587"/>
      <c r="E6" s="1588"/>
      <c r="F6" s="1589"/>
      <c r="G6" s="1589"/>
      <c r="H6" s="1590"/>
    </row>
    <row r="7" spans="1:8" ht="18.75" customHeight="1">
      <c r="A7" s="1591" t="s">
        <v>202</v>
      </c>
      <c r="B7" s="1575" t="s">
        <v>656</v>
      </c>
      <c r="C7" s="1575">
        <v>32140</v>
      </c>
      <c r="D7" s="1576">
        <v>34369</v>
      </c>
      <c r="E7" s="1592" t="s">
        <v>109</v>
      </c>
      <c r="F7" s="1576">
        <v>38621</v>
      </c>
      <c r="G7" s="1576">
        <v>46333</v>
      </c>
      <c r="H7" s="692">
        <v>60485</v>
      </c>
    </row>
    <row r="8" spans="1:8" ht="18.75" customHeight="1">
      <c r="A8" s="1036" t="s">
        <v>207</v>
      </c>
      <c r="B8" s="1578" t="s">
        <v>657</v>
      </c>
      <c r="C8" s="1578">
        <v>30187</v>
      </c>
      <c r="D8" s="1579">
        <v>44704</v>
      </c>
      <c r="E8" s="1593" t="s">
        <v>111</v>
      </c>
      <c r="F8" s="1579">
        <v>30899</v>
      </c>
      <c r="G8" s="1579">
        <v>41625</v>
      </c>
      <c r="H8" s="692">
        <v>46710</v>
      </c>
    </row>
    <row r="9" spans="1:8" ht="18.75" customHeight="1">
      <c r="A9" s="1036" t="s">
        <v>209</v>
      </c>
      <c r="B9" s="1578" t="s">
        <v>656</v>
      </c>
      <c r="C9" s="1578">
        <v>47769</v>
      </c>
      <c r="D9" s="1579">
        <v>54705</v>
      </c>
      <c r="E9" s="1593" t="s">
        <v>109</v>
      </c>
      <c r="F9" s="1579">
        <v>72056</v>
      </c>
      <c r="G9" s="1579">
        <v>78520</v>
      </c>
      <c r="H9" s="1579">
        <v>106781</v>
      </c>
    </row>
    <row r="10" spans="1:8" ht="18.75" customHeight="1">
      <c r="A10" s="1036" t="s">
        <v>212</v>
      </c>
      <c r="B10" s="1578" t="s">
        <v>656</v>
      </c>
      <c r="C10" s="1594">
        <v>21649</v>
      </c>
      <c r="D10" s="1579">
        <v>26662</v>
      </c>
      <c r="E10" s="1593" t="s">
        <v>112</v>
      </c>
      <c r="F10" s="1579">
        <v>32997</v>
      </c>
      <c r="G10" s="1579">
        <v>38443</v>
      </c>
      <c r="H10" s="692">
        <v>52330</v>
      </c>
    </row>
    <row r="11" spans="1:8" ht="18.75" customHeight="1">
      <c r="A11" s="1036" t="s">
        <v>203</v>
      </c>
      <c r="B11" s="1578" t="s">
        <v>656</v>
      </c>
      <c r="C11" s="1578">
        <v>31555</v>
      </c>
      <c r="D11" s="1579">
        <v>34102</v>
      </c>
      <c r="E11" s="1593" t="s">
        <v>109</v>
      </c>
      <c r="F11" s="1579">
        <v>47158</v>
      </c>
      <c r="G11" s="1579">
        <v>56795</v>
      </c>
      <c r="H11" s="692">
        <v>71841</v>
      </c>
    </row>
    <row r="12" spans="1:8" ht="18.75" customHeight="1">
      <c r="A12" s="1036" t="s">
        <v>206</v>
      </c>
      <c r="B12" s="1578" t="s">
        <v>656</v>
      </c>
      <c r="C12" s="1594">
        <v>17853</v>
      </c>
      <c r="D12" s="1579">
        <v>21748</v>
      </c>
      <c r="E12" s="1593" t="s">
        <v>112</v>
      </c>
      <c r="F12" s="1579">
        <v>25590</v>
      </c>
      <c r="G12" s="1579">
        <v>32997</v>
      </c>
      <c r="H12" s="692">
        <v>51198</v>
      </c>
    </row>
    <row r="13" spans="1:8" ht="18.75" customHeight="1">
      <c r="A13" s="1036" t="s">
        <v>204</v>
      </c>
      <c r="B13" s="1578" t="s">
        <v>656</v>
      </c>
      <c r="C13" s="1578">
        <v>7275</v>
      </c>
      <c r="D13" s="1579">
        <v>8291</v>
      </c>
      <c r="E13" s="1593" t="s">
        <v>113</v>
      </c>
      <c r="F13" s="1579">
        <v>10818</v>
      </c>
      <c r="G13" s="1579">
        <v>12248</v>
      </c>
      <c r="H13" s="1579">
        <v>15902</v>
      </c>
    </row>
    <row r="14" spans="1:8" ht="18.75" customHeight="1">
      <c r="A14" s="1036" t="s">
        <v>210</v>
      </c>
      <c r="B14" s="1578" t="s">
        <v>657</v>
      </c>
      <c r="C14" s="1578">
        <v>2817</v>
      </c>
      <c r="D14" s="1579">
        <v>2675</v>
      </c>
      <c r="E14" s="1593" t="s">
        <v>111</v>
      </c>
      <c r="F14" s="1579">
        <v>3593</v>
      </c>
      <c r="G14" s="1579">
        <v>5082</v>
      </c>
      <c r="H14" s="692">
        <v>4566</v>
      </c>
    </row>
    <row r="15" spans="1:8" ht="18.75" customHeight="1">
      <c r="A15" s="1036" t="s">
        <v>211</v>
      </c>
      <c r="B15" s="1578" t="s">
        <v>657</v>
      </c>
      <c r="C15" s="1578">
        <v>21327</v>
      </c>
      <c r="D15" s="1579">
        <v>25202</v>
      </c>
      <c r="E15" s="1593" t="s">
        <v>111</v>
      </c>
      <c r="F15" s="1579">
        <v>20465</v>
      </c>
      <c r="G15" s="1579">
        <v>27035</v>
      </c>
      <c r="H15" s="692">
        <v>25105</v>
      </c>
    </row>
    <row r="16" spans="1:8" ht="18.75" customHeight="1" thickBot="1">
      <c r="A16" s="1581" t="s">
        <v>205</v>
      </c>
      <c r="B16" s="1582" t="s">
        <v>661</v>
      </c>
      <c r="C16" s="1594">
        <v>5365</v>
      </c>
      <c r="D16" s="1583">
        <v>4932</v>
      </c>
      <c r="E16" s="1595" t="s">
        <v>115</v>
      </c>
      <c r="F16" s="1583">
        <v>2788</v>
      </c>
      <c r="G16" s="1583">
        <v>3265</v>
      </c>
      <c r="H16" s="692">
        <v>3847</v>
      </c>
    </row>
    <row r="17" spans="1:8" ht="16.5" customHeight="1" thickBot="1">
      <c r="A17" s="1585" t="s">
        <v>373</v>
      </c>
      <c r="B17" s="1586"/>
      <c r="C17" s="1587"/>
      <c r="D17" s="1587"/>
      <c r="E17" s="1588"/>
      <c r="F17" s="1587"/>
      <c r="G17" s="1587"/>
      <c r="H17" s="1596"/>
    </row>
    <row r="18" spans="1:8" ht="18.75" customHeight="1">
      <c r="A18" s="1591" t="s">
        <v>214</v>
      </c>
      <c r="B18" s="1575" t="s">
        <v>657</v>
      </c>
      <c r="C18" s="1575">
        <v>3603</v>
      </c>
      <c r="D18" s="1576">
        <v>3393</v>
      </c>
      <c r="E18" s="1597" t="s">
        <v>116</v>
      </c>
      <c r="F18" s="1576">
        <v>5960</v>
      </c>
      <c r="G18" s="1576">
        <v>9396</v>
      </c>
      <c r="H18" s="692">
        <v>11210</v>
      </c>
    </row>
    <row r="19" spans="1:8" ht="18.75" customHeight="1">
      <c r="A19" s="1036" t="s">
        <v>216</v>
      </c>
      <c r="B19" s="1578" t="s">
        <v>657</v>
      </c>
      <c r="C19" s="1578">
        <v>1781</v>
      </c>
      <c r="D19" s="1579">
        <v>2222</v>
      </c>
      <c r="E19" s="1598" t="s">
        <v>116</v>
      </c>
      <c r="F19" s="1579">
        <v>4163</v>
      </c>
      <c r="G19" s="1579">
        <v>6236</v>
      </c>
      <c r="H19" s="692">
        <v>8159</v>
      </c>
    </row>
    <row r="20" spans="1:8" ht="18.75" customHeight="1">
      <c r="A20" s="1036" t="s">
        <v>540</v>
      </c>
      <c r="B20" s="1578" t="s">
        <v>657</v>
      </c>
      <c r="C20" s="1578">
        <v>84790</v>
      </c>
      <c r="D20" s="1579">
        <v>149747</v>
      </c>
      <c r="E20" s="1598" t="s">
        <v>116</v>
      </c>
      <c r="F20" s="1579">
        <v>135063</v>
      </c>
      <c r="G20" s="1599">
        <v>136749</v>
      </c>
      <c r="H20" s="692">
        <v>98302</v>
      </c>
    </row>
    <row r="21" spans="1:8" ht="18.75" customHeight="1">
      <c r="A21" s="1036" t="s">
        <v>133</v>
      </c>
      <c r="B21" s="1578" t="s">
        <v>657</v>
      </c>
      <c r="C21" s="1578">
        <v>1540</v>
      </c>
      <c r="D21" s="1579">
        <v>1438</v>
      </c>
      <c r="E21" s="1598" t="s">
        <v>116</v>
      </c>
      <c r="F21" s="1579">
        <v>3114</v>
      </c>
      <c r="G21" s="1579">
        <v>36719</v>
      </c>
      <c r="H21" s="692">
        <v>11286</v>
      </c>
    </row>
    <row r="22" spans="1:8" ht="18.75" customHeight="1">
      <c r="A22" s="1036" t="s">
        <v>233</v>
      </c>
      <c r="B22" s="1578" t="s">
        <v>657</v>
      </c>
      <c r="C22" s="1578">
        <v>5551</v>
      </c>
      <c r="D22" s="1579">
        <v>5675</v>
      </c>
      <c r="E22" s="1598" t="s">
        <v>117</v>
      </c>
      <c r="F22" s="1579">
        <v>7656</v>
      </c>
      <c r="G22" s="1579">
        <v>13669</v>
      </c>
      <c r="H22" s="692">
        <v>14467</v>
      </c>
    </row>
    <row r="23" spans="1:8" ht="18.75" customHeight="1">
      <c r="A23" s="1036" t="s">
        <v>215</v>
      </c>
      <c r="B23" s="1578" t="s">
        <v>657</v>
      </c>
      <c r="C23" s="1578">
        <v>3015</v>
      </c>
      <c r="D23" s="1579">
        <v>3620</v>
      </c>
      <c r="E23" s="1598" t="s">
        <v>117</v>
      </c>
      <c r="F23" s="1579">
        <v>5887</v>
      </c>
      <c r="G23" s="1579">
        <v>9841</v>
      </c>
      <c r="H23" s="692">
        <v>11620</v>
      </c>
    </row>
    <row r="24" spans="1:8" ht="18.75" customHeight="1">
      <c r="A24" s="1036" t="s">
        <v>747</v>
      </c>
      <c r="B24" s="1578" t="s">
        <v>657</v>
      </c>
      <c r="C24" s="1578">
        <v>87475</v>
      </c>
      <c r="D24" s="1579">
        <v>150716</v>
      </c>
      <c r="E24" s="1598" t="s">
        <v>117</v>
      </c>
      <c r="F24" s="1579">
        <v>134946</v>
      </c>
      <c r="G24" s="1579">
        <v>180858</v>
      </c>
      <c r="H24" s="692">
        <v>108327</v>
      </c>
    </row>
    <row r="25" spans="1:8" ht="19.5" customHeight="1" thickBot="1">
      <c r="A25" s="1581" t="s">
        <v>748</v>
      </c>
      <c r="B25" s="1582" t="s">
        <v>657</v>
      </c>
      <c r="C25" s="1582">
        <v>6488</v>
      </c>
      <c r="D25" s="1583">
        <v>4043</v>
      </c>
      <c r="E25" s="1600" t="s">
        <v>117</v>
      </c>
      <c r="F25" s="1583">
        <v>6009</v>
      </c>
      <c r="G25" s="1583">
        <v>25986</v>
      </c>
      <c r="H25" s="692">
        <v>13277</v>
      </c>
    </row>
    <row r="26" spans="1:8" s="113" customFormat="1" ht="16.5" customHeight="1" thickBot="1">
      <c r="A26" s="1585" t="s">
        <v>374</v>
      </c>
      <c r="B26" s="1601"/>
      <c r="C26" s="1587"/>
      <c r="D26" s="1587"/>
      <c r="E26" s="1587"/>
      <c r="F26" s="1587"/>
      <c r="G26" s="1587"/>
      <c r="H26" s="1596"/>
    </row>
    <row r="27" spans="1:8" ht="18.75" customHeight="1">
      <c r="A27" s="1011" t="s">
        <v>163</v>
      </c>
      <c r="B27" s="1602"/>
      <c r="C27" s="1575"/>
      <c r="D27" s="1602"/>
      <c r="E27" s="1603"/>
      <c r="F27" s="1602"/>
      <c r="G27" s="1602"/>
      <c r="H27" s="1602"/>
    </row>
    <row r="28" spans="1:8" ht="18.75" customHeight="1">
      <c r="A28" s="1869" t="s">
        <v>981</v>
      </c>
      <c r="B28" s="1871" t="s">
        <v>662</v>
      </c>
      <c r="C28" s="1871">
        <v>2409</v>
      </c>
      <c r="D28" s="1873">
        <v>4663</v>
      </c>
      <c r="E28" s="1871" t="s">
        <v>118</v>
      </c>
      <c r="F28" s="1873">
        <v>129418</v>
      </c>
      <c r="G28" s="1604">
        <v>57331</v>
      </c>
      <c r="H28" s="692">
        <v>98907</v>
      </c>
    </row>
    <row r="29" spans="1:8" ht="18.75" customHeight="1">
      <c r="A29" s="1870"/>
      <c r="B29" s="1872"/>
      <c r="C29" s="1872"/>
      <c r="D29" s="1874"/>
      <c r="E29" s="1872"/>
      <c r="F29" s="1874"/>
      <c r="G29" s="1579" t="s">
        <v>827</v>
      </c>
      <c r="H29" s="1579" t="s">
        <v>897</v>
      </c>
    </row>
    <row r="30" spans="1:8" ht="18.75" customHeight="1">
      <c r="A30" s="1011" t="s">
        <v>164</v>
      </c>
      <c r="B30" s="1578"/>
      <c r="C30" s="1578"/>
      <c r="D30" s="1579"/>
      <c r="E30" s="1598"/>
      <c r="F30" s="1579"/>
      <c r="G30" s="1579"/>
      <c r="H30" s="1579"/>
    </row>
    <row r="31" spans="1:8" ht="18.75" customHeight="1">
      <c r="A31" s="505" t="s">
        <v>41</v>
      </c>
      <c r="B31" s="1578" t="s">
        <v>656</v>
      </c>
      <c r="C31" s="1578">
        <v>36693</v>
      </c>
      <c r="D31" s="1579">
        <v>50566</v>
      </c>
      <c r="E31" s="1598" t="s">
        <v>109</v>
      </c>
      <c r="F31" s="1579">
        <v>71062</v>
      </c>
      <c r="G31" s="1579">
        <v>93798</v>
      </c>
      <c r="H31" s="692">
        <v>99882</v>
      </c>
    </row>
    <row r="32" spans="1:8" ht="18.75" customHeight="1">
      <c r="A32" s="505" t="s">
        <v>42</v>
      </c>
      <c r="B32" s="1578" t="s">
        <v>662</v>
      </c>
      <c r="C32" s="1578">
        <v>18897</v>
      </c>
      <c r="D32" s="1579">
        <v>24693</v>
      </c>
      <c r="E32" s="1598" t="s">
        <v>119</v>
      </c>
      <c r="F32" s="1579">
        <v>102388</v>
      </c>
      <c r="G32" s="1605">
        <v>86553</v>
      </c>
      <c r="H32" s="692">
        <v>113966</v>
      </c>
    </row>
    <row r="33" spans="1:8" ht="18.75" customHeight="1">
      <c r="A33" s="1036" t="s">
        <v>313</v>
      </c>
      <c r="B33" s="1578"/>
      <c r="C33" s="1578"/>
      <c r="D33" s="1579"/>
      <c r="E33" s="1598"/>
      <c r="F33" s="1579"/>
      <c r="G33" s="1579"/>
      <c r="H33" s="1579"/>
    </row>
    <row r="34" spans="1:8" ht="18.75" customHeight="1">
      <c r="A34" s="505" t="s">
        <v>43</v>
      </c>
      <c r="B34" s="1606" t="s">
        <v>569</v>
      </c>
      <c r="C34" s="1606" t="s">
        <v>153</v>
      </c>
      <c r="D34" s="1606" t="s">
        <v>288</v>
      </c>
      <c r="E34" s="1607" t="s">
        <v>121</v>
      </c>
      <c r="F34" s="1606" t="s">
        <v>120</v>
      </c>
      <c r="G34" s="1606" t="s">
        <v>770</v>
      </c>
      <c r="H34" s="692">
        <v>283</v>
      </c>
    </row>
    <row r="35" spans="1:8" ht="18.75" customHeight="1">
      <c r="A35" s="1119" t="s">
        <v>44</v>
      </c>
      <c r="B35" s="1578" t="s">
        <v>569</v>
      </c>
      <c r="C35" s="1578">
        <v>16145</v>
      </c>
      <c r="D35" s="1579">
        <v>13268</v>
      </c>
      <c r="E35" s="1598" t="s">
        <v>121</v>
      </c>
      <c r="F35" s="1579">
        <v>14724</v>
      </c>
      <c r="G35" s="1579">
        <v>14607</v>
      </c>
      <c r="H35" s="692">
        <v>15810</v>
      </c>
    </row>
    <row r="36" spans="1:8" ht="18.75" customHeight="1">
      <c r="A36" s="1119" t="s">
        <v>980</v>
      </c>
      <c r="B36" s="1578" t="s">
        <v>569</v>
      </c>
      <c r="C36" s="1578">
        <v>903</v>
      </c>
      <c r="D36" s="1579">
        <v>454</v>
      </c>
      <c r="E36" s="1598" t="s">
        <v>121</v>
      </c>
      <c r="F36" s="1579">
        <v>419</v>
      </c>
      <c r="G36" s="1579">
        <v>453</v>
      </c>
      <c r="H36" s="692">
        <v>2447</v>
      </c>
    </row>
    <row r="37" spans="1:8" s="142" customFormat="1" ht="18.75" customHeight="1">
      <c r="A37" s="1036" t="s">
        <v>165</v>
      </c>
      <c r="B37" s="1578"/>
      <c r="C37" s="1578"/>
      <c r="D37" s="1579"/>
      <c r="E37" s="1598"/>
      <c r="F37" s="1579"/>
      <c r="G37" s="1579"/>
      <c r="H37" s="1579"/>
    </row>
    <row r="38" spans="1:8" ht="18.75" customHeight="1">
      <c r="A38" s="505" t="s">
        <v>48</v>
      </c>
      <c r="B38" s="1578" t="s">
        <v>656</v>
      </c>
      <c r="C38" s="1578">
        <v>34758</v>
      </c>
      <c r="D38" s="1579">
        <v>37544</v>
      </c>
      <c r="E38" s="1598" t="s">
        <v>109</v>
      </c>
      <c r="F38" s="1579">
        <v>56997</v>
      </c>
      <c r="G38" s="1579">
        <v>70673</v>
      </c>
      <c r="H38" s="692">
        <v>80952</v>
      </c>
    </row>
    <row r="39" spans="1:8" ht="18.75" customHeight="1">
      <c r="A39" s="505" t="s">
        <v>47</v>
      </c>
      <c r="B39" s="1578" t="s">
        <v>656</v>
      </c>
      <c r="C39" s="1578">
        <v>1936</v>
      </c>
      <c r="D39" s="1579">
        <v>1996</v>
      </c>
      <c r="E39" s="1598" t="s">
        <v>112</v>
      </c>
      <c r="F39" s="1579">
        <v>2472</v>
      </c>
      <c r="G39" s="1579">
        <v>3513</v>
      </c>
      <c r="H39" s="692">
        <v>4951</v>
      </c>
    </row>
    <row r="40" spans="1:8" ht="19.5" customHeight="1" thickBot="1">
      <c r="A40" s="1817" t="s">
        <v>1052</v>
      </c>
      <c r="B40" s="1476" t="s">
        <v>663</v>
      </c>
      <c r="C40" s="1476">
        <v>5761</v>
      </c>
      <c r="D40" s="1583">
        <v>6584</v>
      </c>
      <c r="E40" s="1608" t="s">
        <v>122</v>
      </c>
      <c r="F40" s="1583">
        <v>6876</v>
      </c>
      <c r="G40" s="1583">
        <v>26021</v>
      </c>
      <c r="H40" s="692">
        <v>14531</v>
      </c>
    </row>
    <row r="41" spans="1:8" s="113" customFormat="1" ht="16.5" customHeight="1" thickBot="1">
      <c r="A41" s="1585" t="s">
        <v>315</v>
      </c>
      <c r="B41" s="1601"/>
      <c r="C41" s="1587"/>
      <c r="D41" s="1587"/>
      <c r="E41" s="1587"/>
      <c r="F41" s="1587"/>
      <c r="G41" s="1587"/>
      <c r="H41" s="1596"/>
    </row>
    <row r="42" spans="1:8" ht="18.75" customHeight="1">
      <c r="A42" s="1609" t="s">
        <v>223</v>
      </c>
      <c r="B42" s="1575" t="s">
        <v>656</v>
      </c>
      <c r="C42" s="1575">
        <v>2990</v>
      </c>
      <c r="D42" s="1610">
        <v>3635</v>
      </c>
      <c r="E42" s="1575" t="s">
        <v>110</v>
      </c>
      <c r="F42" s="1611">
        <v>5587</v>
      </c>
      <c r="G42" s="1576">
        <v>5561</v>
      </c>
      <c r="H42" s="692">
        <v>5578</v>
      </c>
    </row>
    <row r="43" spans="1:8" ht="18.75" customHeight="1">
      <c r="A43" s="1123" t="s">
        <v>225</v>
      </c>
      <c r="B43" s="1578" t="s">
        <v>656</v>
      </c>
      <c r="C43" s="1578">
        <v>19943</v>
      </c>
      <c r="D43" s="1612">
        <v>23261</v>
      </c>
      <c r="E43" s="1578" t="s">
        <v>110</v>
      </c>
      <c r="F43" s="1613">
        <v>30284</v>
      </c>
      <c r="G43" s="1579">
        <v>29996</v>
      </c>
      <c r="H43" s="692">
        <v>33691</v>
      </c>
    </row>
    <row r="44" spans="1:8" ht="18.75" customHeight="1">
      <c r="A44" s="1123" t="s">
        <v>289</v>
      </c>
      <c r="B44" s="1578" t="s">
        <v>656</v>
      </c>
      <c r="C44" s="1578">
        <v>1595</v>
      </c>
      <c r="D44" s="1612">
        <v>2239</v>
      </c>
      <c r="E44" s="1578" t="s">
        <v>110</v>
      </c>
      <c r="F44" s="1613">
        <v>2858</v>
      </c>
      <c r="G44" s="1579">
        <v>2664</v>
      </c>
      <c r="H44" s="692">
        <v>2633</v>
      </c>
    </row>
    <row r="45" spans="1:8" ht="18.75" customHeight="1">
      <c r="A45" s="1123" t="s">
        <v>228</v>
      </c>
      <c r="B45" s="1578" t="s">
        <v>656</v>
      </c>
      <c r="C45" s="1578">
        <v>2394</v>
      </c>
      <c r="D45" s="1612">
        <v>3255</v>
      </c>
      <c r="E45" s="1578" t="s">
        <v>110</v>
      </c>
      <c r="F45" s="1613">
        <v>4704</v>
      </c>
      <c r="G45" s="1579">
        <v>4142</v>
      </c>
      <c r="H45" s="692">
        <v>4602</v>
      </c>
    </row>
    <row r="46" spans="1:8" ht="18.75" customHeight="1">
      <c r="A46" s="1123" t="s">
        <v>226</v>
      </c>
      <c r="B46" s="1578" t="s">
        <v>656</v>
      </c>
      <c r="C46" s="1578">
        <v>15804</v>
      </c>
      <c r="D46" s="1612">
        <v>18607</v>
      </c>
      <c r="E46" s="1578" t="s">
        <v>110</v>
      </c>
      <c r="F46" s="1613">
        <v>23734</v>
      </c>
      <c r="G46" s="1579">
        <v>24167</v>
      </c>
      <c r="H46" s="692">
        <v>29967</v>
      </c>
    </row>
    <row r="47" spans="1:8" ht="18.75" customHeight="1">
      <c r="A47" s="1123" t="s">
        <v>397</v>
      </c>
      <c r="B47" s="1578" t="s">
        <v>656</v>
      </c>
      <c r="C47" s="1578">
        <v>6726</v>
      </c>
      <c r="D47" s="1612">
        <v>7552</v>
      </c>
      <c r="E47" s="1578" t="s">
        <v>110</v>
      </c>
      <c r="F47" s="1613">
        <v>8656</v>
      </c>
      <c r="G47" s="1579">
        <v>9067</v>
      </c>
      <c r="H47" s="692">
        <v>9854</v>
      </c>
    </row>
    <row r="48" spans="1:8" ht="18.75" customHeight="1">
      <c r="A48" s="1123" t="s">
        <v>222</v>
      </c>
      <c r="B48" s="1578" t="s">
        <v>656</v>
      </c>
      <c r="C48" s="1578">
        <v>11279</v>
      </c>
      <c r="D48" s="1612">
        <v>13668</v>
      </c>
      <c r="E48" s="1578" t="s">
        <v>110</v>
      </c>
      <c r="F48" s="1613">
        <v>13954</v>
      </c>
      <c r="G48" s="1579">
        <v>14494</v>
      </c>
      <c r="H48" s="692">
        <v>13688</v>
      </c>
    </row>
    <row r="49" spans="1:8" ht="18.75" customHeight="1">
      <c r="A49" s="1123" t="s">
        <v>227</v>
      </c>
      <c r="B49" s="1578" t="s">
        <v>656</v>
      </c>
      <c r="C49" s="1578">
        <v>37519</v>
      </c>
      <c r="D49" s="1612">
        <v>40073</v>
      </c>
      <c r="E49" s="1578" t="s">
        <v>110</v>
      </c>
      <c r="F49" s="1613">
        <v>52310</v>
      </c>
      <c r="G49" s="1579">
        <v>51105</v>
      </c>
      <c r="H49" s="692">
        <v>56005</v>
      </c>
    </row>
    <row r="50" spans="1:8" ht="18.75" customHeight="1">
      <c r="A50" s="1123" t="s">
        <v>224</v>
      </c>
      <c r="B50" s="1578" t="s">
        <v>656</v>
      </c>
      <c r="C50" s="1578">
        <v>14663</v>
      </c>
      <c r="D50" s="1612">
        <v>16857</v>
      </c>
      <c r="E50" s="1578" t="s">
        <v>110</v>
      </c>
      <c r="F50" s="1613">
        <v>19525</v>
      </c>
      <c r="G50" s="1579">
        <v>21378</v>
      </c>
      <c r="H50" s="692">
        <v>25118</v>
      </c>
    </row>
    <row r="51" spans="1:8" ht="18.75" customHeight="1">
      <c r="A51" s="1123" t="s">
        <v>232</v>
      </c>
      <c r="B51" s="1578" t="s">
        <v>656</v>
      </c>
      <c r="C51" s="1578">
        <v>40704</v>
      </c>
      <c r="D51" s="1612">
        <v>45253</v>
      </c>
      <c r="E51" s="1578" t="s">
        <v>110</v>
      </c>
      <c r="F51" s="1613">
        <v>59479</v>
      </c>
      <c r="G51" s="1579">
        <v>57765</v>
      </c>
      <c r="H51" s="692">
        <v>61269</v>
      </c>
    </row>
    <row r="52" spans="1:8" ht="17.25" customHeight="1">
      <c r="A52" s="1123" t="s">
        <v>230</v>
      </c>
      <c r="B52" s="1578" t="s">
        <v>656</v>
      </c>
      <c r="C52" s="1578">
        <v>5281</v>
      </c>
      <c r="D52" s="1612">
        <v>6456</v>
      </c>
      <c r="E52" s="1578" t="s">
        <v>110</v>
      </c>
      <c r="F52" s="1613">
        <v>8160</v>
      </c>
      <c r="G52" s="1579">
        <v>8223</v>
      </c>
      <c r="H52" s="692">
        <v>7968</v>
      </c>
    </row>
    <row r="53" spans="1:8" ht="18" customHeight="1">
      <c r="A53" s="1125" t="s">
        <v>231</v>
      </c>
      <c r="B53" s="1578" t="s">
        <v>656</v>
      </c>
      <c r="C53" s="1578">
        <v>14213</v>
      </c>
      <c r="D53" s="1612">
        <v>15900</v>
      </c>
      <c r="E53" s="1578" t="s">
        <v>110</v>
      </c>
      <c r="F53" s="1613">
        <v>18021</v>
      </c>
      <c r="G53" s="1579">
        <v>19308</v>
      </c>
      <c r="H53" s="692">
        <v>21563</v>
      </c>
    </row>
    <row r="54" spans="1:8" ht="18" customHeight="1" thickBot="1">
      <c r="A54" s="1126" t="s">
        <v>302</v>
      </c>
      <c r="B54" s="1614" t="s">
        <v>656</v>
      </c>
      <c r="C54" s="1614">
        <v>14921</v>
      </c>
      <c r="D54" s="1615">
        <v>16608</v>
      </c>
      <c r="E54" s="1614" t="s">
        <v>110</v>
      </c>
      <c r="F54" s="1616">
        <v>19792</v>
      </c>
      <c r="G54" s="1617">
        <v>21760</v>
      </c>
      <c r="H54" s="699">
        <v>24471</v>
      </c>
    </row>
    <row r="55" spans="1:8" s="113" customFormat="1" ht="18.75" customHeight="1" hidden="1" thickBot="1">
      <c r="A55" s="140"/>
      <c r="B55" s="141"/>
      <c r="C55" s="359"/>
      <c r="D55" s="360"/>
      <c r="E55" s="141"/>
      <c r="F55" s="360"/>
      <c r="G55" s="360"/>
      <c r="H55" s="360"/>
    </row>
    <row r="56" spans="1:8" s="113" customFormat="1" ht="39.75" customHeight="1">
      <c r="A56" s="361"/>
      <c r="B56" s="358"/>
      <c r="C56" s="358"/>
      <c r="D56" s="358"/>
      <c r="E56" s="358"/>
      <c r="F56" s="358"/>
      <c r="G56" s="358"/>
      <c r="H56" s="358"/>
    </row>
    <row r="57" spans="1:8" ht="7.5" customHeight="1">
      <c r="A57" s="1868"/>
      <c r="B57" s="1868"/>
      <c r="C57" s="1868"/>
      <c r="D57" s="1868"/>
      <c r="E57" s="1868"/>
      <c r="F57" s="1868"/>
      <c r="G57" s="112"/>
      <c r="H57" s="112"/>
    </row>
    <row r="58" spans="1:8" ht="7.5" customHeight="1">
      <c r="A58" s="1868"/>
      <c r="B58" s="1868"/>
      <c r="C58" s="1868"/>
      <c r="D58" s="1868"/>
      <c r="E58" s="1868"/>
      <c r="F58" s="1868"/>
      <c r="G58" s="112"/>
      <c r="H58" s="112"/>
    </row>
    <row r="59" spans="1:8" ht="7.5" customHeight="1">
      <c r="A59" s="1868"/>
      <c r="B59" s="1868"/>
      <c r="C59" s="1868"/>
      <c r="D59" s="1868"/>
      <c r="E59" s="1868"/>
      <c r="F59" s="1868"/>
      <c r="G59" s="112"/>
      <c r="H59" s="112"/>
    </row>
    <row r="60" spans="1:8" ht="7.5" customHeight="1">
      <c r="A60" s="1868"/>
      <c r="B60" s="1868"/>
      <c r="C60" s="1868"/>
      <c r="D60" s="1868"/>
      <c r="E60" s="1868"/>
      <c r="F60" s="1868"/>
      <c r="G60" s="112"/>
      <c r="H60" s="112"/>
    </row>
    <row r="61" spans="1:8" ht="9.75" customHeight="1">
      <c r="A61" s="1868"/>
      <c r="B61" s="1868"/>
      <c r="C61" s="1868"/>
      <c r="D61" s="1868"/>
      <c r="E61" s="1868"/>
      <c r="F61" s="1868"/>
      <c r="G61" s="112"/>
      <c r="H61" s="112"/>
    </row>
  </sheetData>
  <sheetProtection/>
  <mergeCells count="7">
    <mergeCell ref="A57:F61"/>
    <mergeCell ref="A28:A29"/>
    <mergeCell ref="B28:B29"/>
    <mergeCell ref="C28:C29"/>
    <mergeCell ref="D28:D29"/>
    <mergeCell ref="E28:E29"/>
    <mergeCell ref="F28:F29"/>
  </mergeCells>
  <printOptions/>
  <pageMargins left="0.446811811" right="0.446850394" top="0.826771653543307" bottom="1.06299212598425" header="0.47244094488189" footer="1.06299212598425"/>
  <pageSetup fitToHeight="2" fitToWidth="1" horizontalDpi="600" verticalDpi="600" orientation="portrait" paperSize="9" scale="65" r:id="rId1"/>
  <headerFooter alignWithMargins="0">
    <oddHeader>&amp;C&amp;"Times New Roman,Kalın"&amp;12ÖSYS SONUCU ODTÜ'YE EN DÜŞÜK PUANLA GİREN LİSANS ÖĞRENCİLERİNİN 
SIRALAMADAKİ YERLERİ (2008-2012)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</sheetPr>
  <dimension ref="A1:L104"/>
  <sheetViews>
    <sheetView zoomScalePageLayoutView="0" workbookViewId="0" topLeftCell="A1">
      <pane xSplit="4" ySplit="1" topLeftCell="E2" activePane="bottomRight" state="frozen"/>
      <selection pane="topLeft" activeCell="I190" sqref="I190"/>
      <selection pane="topRight" activeCell="I190" sqref="I190"/>
      <selection pane="bottomLeft" activeCell="I190" sqref="I190"/>
      <selection pane="bottomRight" activeCell="D52" sqref="D52"/>
    </sheetView>
  </sheetViews>
  <sheetFormatPr defaultColWidth="9.140625" defaultRowHeight="12.75"/>
  <cols>
    <col min="1" max="1" width="38.28125" style="4" customWidth="1"/>
    <col min="2" max="2" width="24.7109375" style="4" customWidth="1"/>
    <col min="3" max="3" width="15.7109375" style="4" customWidth="1"/>
    <col min="4" max="4" width="31.00390625" style="4" customWidth="1"/>
    <col min="5" max="5" width="8.28125" style="4" customWidth="1"/>
    <col min="6" max="6" width="23.421875" style="4" customWidth="1"/>
    <col min="7" max="10" width="9.140625" style="4" customWidth="1"/>
    <col min="11" max="11" width="11.8515625" style="4" customWidth="1"/>
    <col min="12" max="16384" width="9.140625" style="4" customWidth="1"/>
  </cols>
  <sheetData>
    <row r="1" spans="1:4" s="6" customFormat="1" ht="30" customHeight="1" thickBot="1">
      <c r="A1" s="1326" t="s">
        <v>265</v>
      </c>
      <c r="B1" s="1327" t="s">
        <v>818</v>
      </c>
      <c r="C1" s="1327" t="s">
        <v>332</v>
      </c>
      <c r="D1" s="1327" t="s">
        <v>817</v>
      </c>
    </row>
    <row r="2" spans="1:12" ht="15" customHeight="1">
      <c r="A2" s="572" t="s">
        <v>202</v>
      </c>
      <c r="B2" s="499">
        <v>2</v>
      </c>
      <c r="C2" s="416">
        <v>2</v>
      </c>
      <c r="D2" s="417">
        <v>60</v>
      </c>
      <c r="F2" s="73"/>
      <c r="G2" s="73"/>
      <c r="H2" s="73"/>
      <c r="I2" s="73"/>
      <c r="J2" s="73"/>
      <c r="K2" s="73"/>
      <c r="L2" s="73"/>
    </row>
    <row r="3" spans="1:12" ht="15" customHeight="1">
      <c r="A3" s="581" t="s">
        <v>207</v>
      </c>
      <c r="B3" s="502">
        <v>8</v>
      </c>
      <c r="C3" s="418">
        <v>8</v>
      </c>
      <c r="D3" s="419">
        <v>268</v>
      </c>
      <c r="F3" s="73"/>
      <c r="G3" s="73"/>
      <c r="H3" s="73"/>
      <c r="I3" s="73"/>
      <c r="J3" s="73"/>
      <c r="K3" s="73"/>
      <c r="L3" s="73"/>
    </row>
    <row r="4" spans="1:12" ht="15" customHeight="1">
      <c r="A4" s="581" t="s">
        <v>209</v>
      </c>
      <c r="B4" s="502">
        <v>9</v>
      </c>
      <c r="C4" s="418">
        <v>18</v>
      </c>
      <c r="D4" s="419">
        <v>1072</v>
      </c>
      <c r="F4" s="73"/>
      <c r="G4" s="73"/>
      <c r="H4" s="73"/>
      <c r="I4" s="73"/>
      <c r="J4" s="73"/>
      <c r="K4" s="73"/>
      <c r="L4" s="73"/>
    </row>
    <row r="5" spans="1:12" ht="15" customHeight="1">
      <c r="A5" s="581" t="s">
        <v>203</v>
      </c>
      <c r="B5" s="502">
        <v>2</v>
      </c>
      <c r="C5" s="418">
        <v>2</v>
      </c>
      <c r="D5" s="419">
        <v>102</v>
      </c>
      <c r="F5" s="73"/>
      <c r="G5" s="73"/>
      <c r="H5" s="73"/>
      <c r="I5" s="73"/>
      <c r="J5" s="73"/>
      <c r="K5" s="73"/>
      <c r="L5" s="73"/>
    </row>
    <row r="6" spans="1:12" ht="15" customHeight="1">
      <c r="A6" s="581" t="s">
        <v>206</v>
      </c>
      <c r="B6" s="502">
        <v>7</v>
      </c>
      <c r="C6" s="418">
        <v>31</v>
      </c>
      <c r="D6" s="419">
        <v>1269</v>
      </c>
      <c r="F6" s="73"/>
      <c r="G6" s="73"/>
      <c r="H6" s="73"/>
      <c r="I6" s="73"/>
      <c r="J6" s="73"/>
      <c r="K6" s="73"/>
      <c r="L6" s="73"/>
    </row>
    <row r="7" spans="1:12" ht="15" customHeight="1">
      <c r="A7" s="581" t="s">
        <v>210</v>
      </c>
      <c r="B7" s="502">
        <v>2</v>
      </c>
      <c r="C7" s="418">
        <v>2</v>
      </c>
      <c r="D7" s="419">
        <v>130</v>
      </c>
      <c r="F7" s="73"/>
      <c r="G7" s="73"/>
      <c r="H7" s="73"/>
      <c r="I7" s="73"/>
      <c r="J7" s="73"/>
      <c r="K7" s="73"/>
      <c r="L7" s="73"/>
    </row>
    <row r="8" spans="1:12" ht="15" customHeight="1">
      <c r="A8" s="581" t="s">
        <v>211</v>
      </c>
      <c r="B8" s="502">
        <v>2</v>
      </c>
      <c r="C8" s="418">
        <v>2</v>
      </c>
      <c r="D8" s="419">
        <v>125</v>
      </c>
      <c r="F8" s="73"/>
      <c r="G8" s="73"/>
      <c r="H8" s="73"/>
      <c r="I8" s="73"/>
      <c r="J8" s="73"/>
      <c r="K8" s="73"/>
      <c r="L8" s="73"/>
    </row>
    <row r="9" spans="1:12" ht="15" customHeight="1">
      <c r="A9" s="581" t="s">
        <v>212</v>
      </c>
      <c r="B9" s="502">
        <v>1</v>
      </c>
      <c r="C9" s="418">
        <v>1</v>
      </c>
      <c r="D9" s="419">
        <v>31</v>
      </c>
      <c r="F9" s="73"/>
      <c r="G9" s="73"/>
      <c r="H9" s="73"/>
      <c r="I9" s="73"/>
      <c r="J9" s="73"/>
      <c r="K9" s="73"/>
      <c r="L9" s="73"/>
    </row>
    <row r="10" spans="1:12" ht="15" customHeight="1" thickBot="1">
      <c r="A10" s="583" t="s">
        <v>205</v>
      </c>
      <c r="B10" s="587">
        <v>2</v>
      </c>
      <c r="C10" s="590">
        <v>4</v>
      </c>
      <c r="D10" s="591">
        <v>139</v>
      </c>
      <c r="F10" s="73"/>
      <c r="G10" s="73"/>
      <c r="H10" s="73"/>
      <c r="I10" s="73"/>
      <c r="J10" s="73"/>
      <c r="K10" s="73"/>
      <c r="L10" s="73"/>
    </row>
    <row r="11" spans="1:12" ht="15" customHeight="1">
      <c r="A11" s="584" t="s">
        <v>214</v>
      </c>
      <c r="B11" s="499">
        <v>1</v>
      </c>
      <c r="C11" s="416">
        <v>3</v>
      </c>
      <c r="D11" s="417">
        <v>170</v>
      </c>
      <c r="F11" s="73"/>
      <c r="G11" s="73"/>
      <c r="H11" s="73"/>
      <c r="I11" s="73"/>
      <c r="J11" s="73"/>
      <c r="K11" s="73"/>
      <c r="L11" s="73"/>
    </row>
    <row r="12" spans="1:12" ht="15" customHeight="1">
      <c r="A12" s="581" t="s">
        <v>216</v>
      </c>
      <c r="B12" s="502">
        <v>1</v>
      </c>
      <c r="C12" s="418">
        <v>1</v>
      </c>
      <c r="D12" s="419">
        <v>32</v>
      </c>
      <c r="F12" s="73"/>
      <c r="G12" s="12"/>
      <c r="H12" s="12"/>
      <c r="I12" s="12"/>
      <c r="J12" s="12"/>
      <c r="K12" s="190"/>
      <c r="L12" s="73"/>
    </row>
    <row r="13" spans="1:12" ht="15" customHeight="1">
      <c r="A13" s="581" t="s">
        <v>213</v>
      </c>
      <c r="B13" s="502">
        <v>5</v>
      </c>
      <c r="C13" s="418">
        <v>5</v>
      </c>
      <c r="D13" s="419">
        <v>247</v>
      </c>
      <c r="F13" s="73"/>
      <c r="G13" s="73"/>
      <c r="H13" s="73"/>
      <c r="I13" s="73"/>
      <c r="J13" s="73"/>
      <c r="K13" s="73"/>
      <c r="L13" s="73"/>
    </row>
    <row r="14" spans="1:12" ht="15" customHeight="1" thickBot="1">
      <c r="A14" s="583" t="s">
        <v>215</v>
      </c>
      <c r="B14" s="507">
        <v>9</v>
      </c>
      <c r="C14" s="420">
        <v>9</v>
      </c>
      <c r="D14" s="421">
        <v>223</v>
      </c>
      <c r="F14" s="73"/>
      <c r="G14" s="73"/>
      <c r="H14" s="73"/>
      <c r="I14" s="73"/>
      <c r="J14" s="73"/>
      <c r="K14" s="73"/>
      <c r="L14" s="73"/>
    </row>
    <row r="15" spans="1:12" ht="15" customHeight="1">
      <c r="A15" s="247" t="s">
        <v>301</v>
      </c>
      <c r="B15" s="499">
        <v>2</v>
      </c>
      <c r="C15" s="416">
        <v>2</v>
      </c>
      <c r="D15" s="417">
        <v>92</v>
      </c>
      <c r="E15" s="65"/>
      <c r="F15" s="73"/>
      <c r="G15" s="73"/>
      <c r="H15" s="73"/>
      <c r="I15" s="73"/>
      <c r="J15" s="188"/>
      <c r="K15" s="189"/>
      <c r="L15" s="73"/>
    </row>
    <row r="16" spans="1:12" ht="15" customHeight="1">
      <c r="A16" s="248" t="s">
        <v>280</v>
      </c>
      <c r="B16" s="587">
        <v>3</v>
      </c>
      <c r="C16" s="590">
        <v>3</v>
      </c>
      <c r="D16" s="591">
        <v>91</v>
      </c>
      <c r="E16" s="65"/>
      <c r="F16" s="73"/>
      <c r="G16" s="73"/>
      <c r="H16" s="73"/>
      <c r="I16" s="73"/>
      <c r="J16" s="73"/>
      <c r="K16" s="73"/>
      <c r="L16" s="73"/>
    </row>
    <row r="17" spans="1:12" ht="15" customHeight="1">
      <c r="A17" s="1328" t="s">
        <v>582</v>
      </c>
      <c r="B17" s="502">
        <v>4</v>
      </c>
      <c r="C17" s="418">
        <v>5</v>
      </c>
      <c r="D17" s="419">
        <v>173</v>
      </c>
      <c r="E17" s="65"/>
      <c r="F17" s="73"/>
      <c r="G17" s="12"/>
      <c r="H17" s="12"/>
      <c r="I17" s="12"/>
      <c r="J17" s="12"/>
      <c r="K17" s="190"/>
      <c r="L17" s="73"/>
    </row>
    <row r="18" spans="1:12" ht="15" customHeight="1">
      <c r="A18" s="248" t="s">
        <v>219</v>
      </c>
      <c r="B18" s="502">
        <v>4</v>
      </c>
      <c r="C18" s="418">
        <v>7</v>
      </c>
      <c r="D18" s="419">
        <v>156</v>
      </c>
      <c r="E18" s="65"/>
      <c r="F18" s="73"/>
      <c r="G18" s="73"/>
      <c r="H18" s="73"/>
      <c r="I18" s="73"/>
      <c r="J18" s="73"/>
      <c r="K18" s="73"/>
      <c r="L18" s="73"/>
    </row>
    <row r="19" spans="1:12" ht="15" customHeight="1" thickBot="1">
      <c r="A19" s="481" t="s">
        <v>281</v>
      </c>
      <c r="B19" s="587">
        <v>4</v>
      </c>
      <c r="C19" s="590">
        <v>4</v>
      </c>
      <c r="D19" s="591">
        <v>168</v>
      </c>
      <c r="E19" s="65"/>
      <c r="F19" s="73"/>
      <c r="G19" s="73"/>
      <c r="H19" s="73"/>
      <c r="I19" s="73"/>
      <c r="J19" s="73"/>
      <c r="K19" s="73"/>
      <c r="L19" s="73"/>
    </row>
    <row r="20" spans="1:12" ht="15" customHeight="1">
      <c r="A20" s="581" t="s">
        <v>222</v>
      </c>
      <c r="B20" s="499">
        <v>3</v>
      </c>
      <c r="C20" s="416">
        <v>3</v>
      </c>
      <c r="D20" s="417">
        <v>111</v>
      </c>
      <c r="F20" s="73"/>
      <c r="G20" s="73"/>
      <c r="H20" s="73"/>
      <c r="I20" s="73"/>
      <c r="J20" s="73"/>
      <c r="K20" s="73"/>
      <c r="L20" s="73"/>
    </row>
    <row r="21" spans="1:12" ht="15" customHeight="1">
      <c r="A21" s="581" t="s">
        <v>224</v>
      </c>
      <c r="B21" s="502">
        <v>2</v>
      </c>
      <c r="C21" s="418">
        <v>2</v>
      </c>
      <c r="D21" s="419">
        <v>66</v>
      </c>
      <c r="F21" s="73"/>
      <c r="G21" s="73"/>
      <c r="H21" s="73"/>
      <c r="I21" s="73"/>
      <c r="J21" s="73"/>
      <c r="K21" s="73"/>
      <c r="L21" s="73"/>
    </row>
    <row r="22" spans="1:12" ht="15" customHeight="1">
      <c r="A22" s="581" t="s">
        <v>302</v>
      </c>
      <c r="B22" s="502">
        <v>2</v>
      </c>
      <c r="C22" s="418">
        <v>2</v>
      </c>
      <c r="D22" s="419">
        <v>41</v>
      </c>
      <c r="F22" s="73"/>
      <c r="G22" s="73"/>
      <c r="H22" s="73"/>
      <c r="I22" s="73"/>
      <c r="J22" s="73"/>
      <c r="K22" s="73"/>
      <c r="L22" s="73"/>
    </row>
    <row r="23" spans="1:12" ht="15" customHeight="1">
      <c r="A23" s="581" t="s">
        <v>230</v>
      </c>
      <c r="B23" s="502">
        <v>2</v>
      </c>
      <c r="C23" s="418">
        <v>2</v>
      </c>
      <c r="D23" s="419">
        <v>93</v>
      </c>
      <c r="F23" s="73"/>
      <c r="G23" s="73"/>
      <c r="H23" s="73"/>
      <c r="I23" s="73"/>
      <c r="J23" s="73"/>
      <c r="K23" s="73"/>
      <c r="L23" s="73"/>
    </row>
    <row r="24" spans="1:12" ht="15" customHeight="1">
      <c r="A24" s="581" t="s">
        <v>231</v>
      </c>
      <c r="B24" s="502">
        <v>4</v>
      </c>
      <c r="C24" s="418">
        <v>5</v>
      </c>
      <c r="D24" s="419">
        <v>143</v>
      </c>
      <c r="F24" s="73"/>
      <c r="G24" s="73"/>
      <c r="H24" s="73"/>
      <c r="I24" s="73"/>
      <c r="J24" s="73"/>
      <c r="K24" s="73"/>
      <c r="L24" s="73"/>
    </row>
    <row r="25" spans="1:12" ht="15" customHeight="1">
      <c r="A25" s="581" t="s">
        <v>286</v>
      </c>
      <c r="B25" s="502">
        <v>5</v>
      </c>
      <c r="C25" s="418">
        <v>6</v>
      </c>
      <c r="D25" s="419">
        <v>233</v>
      </c>
      <c r="F25" s="73"/>
      <c r="G25" s="73"/>
      <c r="H25" s="73"/>
      <c r="I25" s="73"/>
      <c r="J25" s="73"/>
      <c r="K25" s="73"/>
      <c r="L25" s="73"/>
    </row>
    <row r="26" spans="1:12" ht="15" customHeight="1" thickBot="1">
      <c r="A26" s="583" t="s">
        <v>226</v>
      </c>
      <c r="B26" s="587">
        <v>1</v>
      </c>
      <c r="C26" s="590">
        <v>1</v>
      </c>
      <c r="D26" s="591">
        <v>30</v>
      </c>
      <c r="E26" s="96"/>
      <c r="F26" s="191"/>
      <c r="G26" s="73"/>
      <c r="H26" s="73"/>
      <c r="I26" s="73"/>
      <c r="J26" s="73"/>
      <c r="K26" s="189"/>
      <c r="L26" s="73"/>
    </row>
    <row r="27" spans="1:12" s="96" customFormat="1" ht="15" customHeight="1">
      <c r="A27" s="572" t="s">
        <v>654</v>
      </c>
      <c r="B27" s="499">
        <v>4</v>
      </c>
      <c r="C27" s="416">
        <v>64</v>
      </c>
      <c r="D27" s="417">
        <v>1345</v>
      </c>
      <c r="E27" s="4"/>
      <c r="F27" s="73"/>
      <c r="G27" s="192"/>
      <c r="H27" s="192"/>
      <c r="I27" s="192"/>
      <c r="J27" s="192"/>
      <c r="K27" s="192"/>
      <c r="L27" s="192"/>
    </row>
    <row r="28" spans="1:12" ht="15" customHeight="1">
      <c r="A28" s="581" t="s">
        <v>99</v>
      </c>
      <c r="B28" s="502">
        <v>1</v>
      </c>
      <c r="C28" s="418">
        <v>2</v>
      </c>
      <c r="D28" s="419">
        <v>42</v>
      </c>
      <c r="F28" s="73"/>
      <c r="G28" s="73"/>
      <c r="H28" s="73"/>
      <c r="I28" s="73"/>
      <c r="J28" s="73"/>
      <c r="K28" s="73"/>
      <c r="L28" s="73"/>
    </row>
    <row r="29" spans="1:12" ht="15" customHeight="1">
      <c r="A29" s="581" t="s">
        <v>628</v>
      </c>
      <c r="B29" s="502">
        <v>1</v>
      </c>
      <c r="C29" s="418">
        <v>3</v>
      </c>
      <c r="D29" s="419">
        <v>62</v>
      </c>
      <c r="F29" s="73"/>
      <c r="G29" s="73"/>
      <c r="H29" s="73"/>
      <c r="I29" s="73"/>
      <c r="J29" s="73"/>
      <c r="K29" s="73"/>
      <c r="L29" s="73"/>
    </row>
    <row r="30" spans="1:12" ht="15" customHeight="1">
      <c r="A30" s="581" t="s">
        <v>629</v>
      </c>
      <c r="B30" s="502">
        <v>3</v>
      </c>
      <c r="C30" s="418">
        <v>10</v>
      </c>
      <c r="D30" s="419">
        <v>208</v>
      </c>
      <c r="F30" s="73"/>
      <c r="G30" s="73"/>
      <c r="H30" s="73"/>
      <c r="I30" s="73"/>
      <c r="J30" s="73"/>
      <c r="K30" s="73"/>
      <c r="L30" s="73"/>
    </row>
    <row r="31" spans="1:12" ht="15" customHeight="1">
      <c r="A31" s="581" t="s">
        <v>973</v>
      </c>
      <c r="B31" s="502">
        <v>2</v>
      </c>
      <c r="C31" s="418">
        <v>4</v>
      </c>
      <c r="D31" s="419">
        <v>81</v>
      </c>
      <c r="F31" s="73"/>
      <c r="G31" s="188"/>
      <c r="H31" s="188"/>
      <c r="I31" s="188"/>
      <c r="J31" s="188"/>
      <c r="K31" s="189"/>
      <c r="L31" s="73"/>
    </row>
    <row r="32" spans="1:12" ht="15" customHeight="1">
      <c r="A32" s="581" t="s">
        <v>630</v>
      </c>
      <c r="B32" s="502">
        <v>3</v>
      </c>
      <c r="C32" s="418">
        <v>7</v>
      </c>
      <c r="D32" s="419">
        <v>140</v>
      </c>
      <c r="F32" s="73"/>
      <c r="G32" s="73"/>
      <c r="H32" s="73"/>
      <c r="I32" s="73"/>
      <c r="J32" s="73"/>
      <c r="K32" s="73"/>
      <c r="L32" s="73"/>
    </row>
    <row r="33" spans="1:12" ht="15" customHeight="1" thickBot="1">
      <c r="A33" s="583" t="s">
        <v>100</v>
      </c>
      <c r="B33" s="587">
        <v>1</v>
      </c>
      <c r="C33" s="590">
        <v>1</v>
      </c>
      <c r="D33" s="591">
        <v>10</v>
      </c>
      <c r="F33" s="73"/>
      <c r="G33" s="73"/>
      <c r="H33" s="73"/>
      <c r="I33" s="73"/>
      <c r="J33" s="73"/>
      <c r="K33" s="73"/>
      <c r="L33" s="73"/>
    </row>
    <row r="34" spans="1:12" ht="15" customHeight="1">
      <c r="A34" s="572" t="s">
        <v>631</v>
      </c>
      <c r="B34" s="499">
        <v>7</v>
      </c>
      <c r="C34" s="416">
        <v>13</v>
      </c>
      <c r="D34" s="417">
        <v>292</v>
      </c>
      <c r="F34" s="73"/>
      <c r="G34" s="73"/>
      <c r="H34" s="73"/>
      <c r="I34" s="73"/>
      <c r="J34" s="73"/>
      <c r="K34" s="73"/>
      <c r="L34" s="73"/>
    </row>
    <row r="35" spans="1:12" ht="15" customHeight="1">
      <c r="A35" s="581" t="s">
        <v>632</v>
      </c>
      <c r="B35" s="502">
        <v>4</v>
      </c>
      <c r="C35" s="418">
        <v>5</v>
      </c>
      <c r="D35" s="419">
        <v>408</v>
      </c>
      <c r="F35" s="73"/>
      <c r="G35" s="73"/>
      <c r="H35" s="73"/>
      <c r="I35" s="73"/>
      <c r="J35" s="73"/>
      <c r="K35" s="73"/>
      <c r="L35" s="73"/>
    </row>
    <row r="36" spans="1:12" ht="15" customHeight="1" thickBot="1">
      <c r="A36" s="583" t="s">
        <v>633</v>
      </c>
      <c r="B36" s="507">
        <v>3</v>
      </c>
      <c r="C36" s="420">
        <v>4</v>
      </c>
      <c r="D36" s="421">
        <v>96</v>
      </c>
      <c r="F36" s="73"/>
      <c r="G36" s="73"/>
      <c r="H36" s="73"/>
      <c r="I36" s="73"/>
      <c r="J36" s="73"/>
      <c r="K36" s="73"/>
      <c r="L36" s="73"/>
    </row>
    <row r="37" spans="1:12" ht="15" customHeight="1" thickBot="1">
      <c r="A37" s="457" t="s">
        <v>974</v>
      </c>
      <c r="B37" s="1233">
        <v>1</v>
      </c>
      <c r="C37" s="856">
        <v>1</v>
      </c>
      <c r="D37" s="1234">
        <v>17</v>
      </c>
      <c r="E37" s="147"/>
      <c r="F37" s="73"/>
      <c r="G37" s="73"/>
      <c r="H37" s="73"/>
      <c r="I37" s="73"/>
      <c r="J37" s="73"/>
      <c r="K37" s="73"/>
      <c r="L37" s="73"/>
    </row>
    <row r="38" spans="1:12" ht="15" customHeight="1" thickBot="1">
      <c r="A38" s="457" t="s">
        <v>101</v>
      </c>
      <c r="B38" s="1233">
        <v>1</v>
      </c>
      <c r="C38" s="856">
        <v>1</v>
      </c>
      <c r="D38" s="1234">
        <v>6</v>
      </c>
      <c r="E38" s="147"/>
      <c r="F38" s="73"/>
      <c r="G38" s="73"/>
      <c r="H38" s="73"/>
      <c r="I38" s="73"/>
      <c r="J38" s="73"/>
      <c r="K38" s="73"/>
      <c r="L38" s="73"/>
    </row>
    <row r="39" spans="1:12" ht="15" customHeight="1" thickBot="1">
      <c r="A39" s="457" t="s">
        <v>364</v>
      </c>
      <c r="B39" s="1233">
        <v>1</v>
      </c>
      <c r="C39" s="856">
        <v>1</v>
      </c>
      <c r="D39" s="1234">
        <v>4</v>
      </c>
      <c r="E39" s="147"/>
      <c r="F39" s="73"/>
      <c r="G39" s="73"/>
      <c r="H39" s="73"/>
      <c r="I39" s="73"/>
      <c r="J39" s="73"/>
      <c r="K39" s="73"/>
      <c r="L39" s="73"/>
    </row>
    <row r="40" spans="1:12" ht="15" customHeight="1" thickBot="1">
      <c r="A40" s="457" t="s">
        <v>290</v>
      </c>
      <c r="B40" s="1233">
        <v>4</v>
      </c>
      <c r="C40" s="856">
        <v>4</v>
      </c>
      <c r="D40" s="1234">
        <v>84</v>
      </c>
      <c r="E40" s="147"/>
      <c r="F40" s="73"/>
      <c r="G40" s="12"/>
      <c r="H40" s="12"/>
      <c r="I40" s="12"/>
      <c r="J40" s="12"/>
      <c r="K40" s="190"/>
      <c r="L40" s="73"/>
    </row>
    <row r="41" spans="1:12" ht="15" customHeight="1" thickBot="1">
      <c r="A41" s="1329" t="s">
        <v>434</v>
      </c>
      <c r="B41" s="511">
        <f>SUM(B2:B40)</f>
        <v>123</v>
      </c>
      <c r="C41" s="511">
        <f>SUM(C2:C40)</f>
        <v>250</v>
      </c>
      <c r="D41" s="511">
        <f>SUM(D2:D40)</f>
        <v>8060</v>
      </c>
      <c r="E41" s="65"/>
      <c r="F41" s="73"/>
      <c r="G41" s="73"/>
      <c r="H41" s="73"/>
      <c r="I41" s="73"/>
      <c r="J41" s="73"/>
      <c r="K41" s="73"/>
      <c r="L41" s="73"/>
    </row>
    <row r="42" spans="6:12" ht="14.25" customHeight="1">
      <c r="F42" s="73"/>
      <c r="G42" s="73"/>
      <c r="H42" s="73"/>
      <c r="I42" s="73"/>
      <c r="J42" s="73"/>
      <c r="K42" s="73"/>
      <c r="L42" s="73"/>
    </row>
    <row r="43" spans="6:12" ht="14.25" customHeight="1">
      <c r="F43" s="79"/>
      <c r="G43" s="12"/>
      <c r="H43" s="12"/>
      <c r="I43" s="12"/>
      <c r="J43" s="12"/>
      <c r="K43" s="190"/>
      <c r="L43" s="73"/>
    </row>
    <row r="44" spans="6:12" ht="12.75">
      <c r="F44" s="79"/>
      <c r="G44" s="12"/>
      <c r="H44" s="12"/>
      <c r="I44" s="12"/>
      <c r="J44" s="12"/>
      <c r="K44" s="190"/>
      <c r="L44" s="73"/>
    </row>
    <row r="45" spans="1:12" ht="12.75">
      <c r="A45" s="84"/>
      <c r="F45" s="193"/>
      <c r="G45" s="12"/>
      <c r="H45" s="12"/>
      <c r="I45" s="12"/>
      <c r="J45" s="12"/>
      <c r="K45" s="190"/>
      <c r="L45" s="73"/>
    </row>
    <row r="46" spans="6:12" ht="12.75">
      <c r="F46" s="73"/>
      <c r="G46" s="73"/>
      <c r="H46" s="73"/>
      <c r="I46" s="73"/>
      <c r="J46" s="73"/>
      <c r="K46" s="73"/>
      <c r="L46" s="73"/>
    </row>
    <row r="47" spans="1:12" ht="12.75">
      <c r="A47" s="32"/>
      <c r="F47" s="73"/>
      <c r="G47" s="73"/>
      <c r="H47" s="73"/>
      <c r="I47" s="73"/>
      <c r="J47" s="73"/>
      <c r="K47" s="73"/>
      <c r="L47" s="73"/>
    </row>
    <row r="48" spans="6:12" ht="12.75">
      <c r="F48" s="73"/>
      <c r="G48" s="73"/>
      <c r="H48" s="73"/>
      <c r="I48" s="73"/>
      <c r="J48" s="73"/>
      <c r="K48" s="73"/>
      <c r="L48" s="73"/>
    </row>
    <row r="49" spans="6:12" ht="12.75">
      <c r="F49" s="73"/>
      <c r="G49" s="73"/>
      <c r="H49" s="73"/>
      <c r="I49" s="73"/>
      <c r="J49" s="73"/>
      <c r="K49" s="73"/>
      <c r="L49" s="73"/>
    </row>
    <row r="50" spans="6:12" ht="12.75">
      <c r="F50" s="73"/>
      <c r="G50" s="73"/>
      <c r="H50" s="73"/>
      <c r="I50" s="73"/>
      <c r="J50" s="73"/>
      <c r="K50" s="73"/>
      <c r="L50" s="73"/>
    </row>
    <row r="51" spans="6:12" ht="12.75">
      <c r="F51" s="73"/>
      <c r="G51" s="73"/>
      <c r="H51" s="73"/>
      <c r="I51" s="73"/>
      <c r="J51" s="73"/>
      <c r="K51" s="73"/>
      <c r="L51" s="73"/>
    </row>
    <row r="52" spans="6:12" ht="12.75">
      <c r="F52" s="73"/>
      <c r="G52" s="73"/>
      <c r="H52" s="73"/>
      <c r="I52" s="73"/>
      <c r="J52" s="73"/>
      <c r="K52" s="73"/>
      <c r="L52" s="73"/>
    </row>
    <row r="53" spans="6:12" ht="12.75">
      <c r="F53" s="73"/>
      <c r="G53" s="73"/>
      <c r="H53" s="73"/>
      <c r="I53" s="73"/>
      <c r="J53" s="73"/>
      <c r="K53" s="73"/>
      <c r="L53" s="73"/>
    </row>
    <row r="54" spans="6:12" ht="12.75">
      <c r="F54" s="73"/>
      <c r="G54" s="73"/>
      <c r="H54" s="73"/>
      <c r="I54" s="73"/>
      <c r="J54" s="73"/>
      <c r="K54" s="73"/>
      <c r="L54" s="73"/>
    </row>
    <row r="55" spans="6:12" ht="12.75">
      <c r="F55" s="73"/>
      <c r="G55" s="73"/>
      <c r="H55" s="73"/>
      <c r="I55" s="73"/>
      <c r="J55" s="73"/>
      <c r="K55" s="73"/>
      <c r="L55" s="73"/>
    </row>
    <row r="56" spans="6:12" ht="12.75">
      <c r="F56" s="73"/>
      <c r="G56" s="73"/>
      <c r="H56" s="73"/>
      <c r="I56" s="73"/>
      <c r="J56" s="73"/>
      <c r="K56" s="73"/>
      <c r="L56" s="73"/>
    </row>
    <row r="57" spans="6:12" ht="12.75">
      <c r="F57" s="73"/>
      <c r="G57" s="73"/>
      <c r="H57" s="73"/>
      <c r="I57" s="73"/>
      <c r="J57" s="73"/>
      <c r="K57" s="73"/>
      <c r="L57" s="73"/>
    </row>
    <row r="58" spans="6:12" ht="12.75">
      <c r="F58" s="73"/>
      <c r="G58" s="73"/>
      <c r="H58" s="73"/>
      <c r="I58" s="73"/>
      <c r="J58" s="73"/>
      <c r="K58" s="73"/>
      <c r="L58" s="73"/>
    </row>
    <row r="59" spans="6:12" ht="12.75">
      <c r="F59" s="73"/>
      <c r="G59" s="73"/>
      <c r="H59" s="73"/>
      <c r="I59" s="73"/>
      <c r="J59" s="73"/>
      <c r="K59" s="73"/>
      <c r="L59" s="73"/>
    </row>
    <row r="60" spans="6:12" ht="12.75">
      <c r="F60" s="73"/>
      <c r="G60" s="73"/>
      <c r="H60" s="73"/>
      <c r="I60" s="73"/>
      <c r="J60" s="73"/>
      <c r="K60" s="73"/>
      <c r="L60" s="73"/>
    </row>
    <row r="61" spans="6:12" ht="12.75">
      <c r="F61" s="73"/>
      <c r="G61" s="73"/>
      <c r="H61" s="73"/>
      <c r="I61" s="73"/>
      <c r="J61" s="73"/>
      <c r="K61" s="73"/>
      <c r="L61" s="73"/>
    </row>
    <row r="62" spans="6:12" ht="12.75">
      <c r="F62" s="73"/>
      <c r="G62" s="73"/>
      <c r="H62" s="73"/>
      <c r="I62" s="73"/>
      <c r="J62" s="73"/>
      <c r="K62" s="73"/>
      <c r="L62" s="73"/>
    </row>
    <row r="63" spans="6:12" ht="12.75">
      <c r="F63" s="73"/>
      <c r="G63" s="73"/>
      <c r="H63" s="73"/>
      <c r="I63" s="73"/>
      <c r="J63" s="73"/>
      <c r="K63" s="73"/>
      <c r="L63" s="73"/>
    </row>
    <row r="64" spans="6:12" ht="12.75">
      <c r="F64" s="73"/>
      <c r="G64" s="73"/>
      <c r="H64" s="73"/>
      <c r="I64" s="73"/>
      <c r="J64" s="73"/>
      <c r="K64" s="73"/>
      <c r="L64" s="73"/>
    </row>
    <row r="65" spans="6:12" ht="12.75">
      <c r="F65" s="73"/>
      <c r="G65" s="73"/>
      <c r="H65" s="73"/>
      <c r="I65" s="73"/>
      <c r="J65" s="73"/>
      <c r="K65" s="73"/>
      <c r="L65" s="73"/>
    </row>
    <row r="66" spans="6:12" ht="12.75">
      <c r="F66" s="73"/>
      <c r="G66" s="73"/>
      <c r="H66" s="73"/>
      <c r="I66" s="73"/>
      <c r="J66" s="73"/>
      <c r="K66" s="73"/>
      <c r="L66" s="73"/>
    </row>
    <row r="67" spans="6:12" ht="12.75">
      <c r="F67" s="73"/>
      <c r="G67" s="73"/>
      <c r="H67" s="73"/>
      <c r="I67" s="73"/>
      <c r="J67" s="73"/>
      <c r="K67" s="73"/>
      <c r="L67" s="73"/>
    </row>
    <row r="68" spans="6:12" ht="12.75">
      <c r="F68" s="73"/>
      <c r="G68" s="73"/>
      <c r="H68" s="73"/>
      <c r="I68" s="73"/>
      <c r="J68" s="73"/>
      <c r="K68" s="73"/>
      <c r="L68" s="73"/>
    </row>
    <row r="69" spans="6:12" ht="12.75">
      <c r="F69" s="73"/>
      <c r="G69" s="73"/>
      <c r="H69" s="73"/>
      <c r="I69" s="73"/>
      <c r="J69" s="73"/>
      <c r="K69" s="73"/>
      <c r="L69" s="73"/>
    </row>
    <row r="70" spans="6:12" ht="12.75">
      <c r="F70" s="73"/>
      <c r="G70" s="73"/>
      <c r="H70" s="73"/>
      <c r="I70" s="73"/>
      <c r="J70" s="73"/>
      <c r="K70" s="73"/>
      <c r="L70" s="73"/>
    </row>
    <row r="71" spans="6:12" ht="12.75">
      <c r="F71" s="73"/>
      <c r="G71" s="73"/>
      <c r="H71" s="73"/>
      <c r="I71" s="73"/>
      <c r="J71" s="73"/>
      <c r="K71" s="73"/>
      <c r="L71" s="73"/>
    </row>
    <row r="72" spans="6:12" ht="12.75">
      <c r="F72" s="73"/>
      <c r="G72" s="73"/>
      <c r="H72" s="73"/>
      <c r="I72" s="73"/>
      <c r="J72" s="73"/>
      <c r="K72" s="73"/>
      <c r="L72" s="73"/>
    </row>
    <row r="73" spans="6:12" ht="12.75">
      <c r="F73" s="73"/>
      <c r="G73" s="73"/>
      <c r="H73" s="73"/>
      <c r="I73" s="73"/>
      <c r="J73" s="73"/>
      <c r="K73" s="73"/>
      <c r="L73" s="73"/>
    </row>
    <row r="74" spans="6:12" ht="12.75">
      <c r="F74" s="73"/>
      <c r="G74" s="73"/>
      <c r="H74" s="73"/>
      <c r="I74" s="73"/>
      <c r="J74" s="73"/>
      <c r="K74" s="73"/>
      <c r="L74" s="73"/>
    </row>
    <row r="75" spans="6:12" ht="12.75">
      <c r="F75" s="73"/>
      <c r="G75" s="73"/>
      <c r="H75" s="73"/>
      <c r="I75" s="73"/>
      <c r="J75" s="73"/>
      <c r="K75" s="73"/>
      <c r="L75" s="73"/>
    </row>
    <row r="76" spans="6:12" ht="12.75">
      <c r="F76" s="73"/>
      <c r="G76" s="73"/>
      <c r="H76" s="73"/>
      <c r="I76" s="73"/>
      <c r="J76" s="73"/>
      <c r="K76" s="73"/>
      <c r="L76" s="73"/>
    </row>
    <row r="77" spans="6:12" ht="12.75">
      <c r="F77" s="73"/>
      <c r="G77" s="73"/>
      <c r="H77" s="73"/>
      <c r="I77" s="73"/>
      <c r="J77" s="73"/>
      <c r="K77" s="73"/>
      <c r="L77" s="73"/>
    </row>
    <row r="78" spans="6:12" ht="12.75">
      <c r="F78" s="73"/>
      <c r="G78" s="73"/>
      <c r="H78" s="73"/>
      <c r="I78" s="73"/>
      <c r="J78" s="73"/>
      <c r="K78" s="73"/>
      <c r="L78" s="73"/>
    </row>
    <row r="79" spans="6:12" ht="12.75">
      <c r="F79" s="73"/>
      <c r="G79" s="73"/>
      <c r="H79" s="73"/>
      <c r="I79" s="73"/>
      <c r="J79" s="73"/>
      <c r="K79" s="73"/>
      <c r="L79" s="73"/>
    </row>
    <row r="80" spans="6:12" ht="12.75">
      <c r="F80" s="73"/>
      <c r="G80" s="73"/>
      <c r="H80" s="73"/>
      <c r="I80" s="73"/>
      <c r="J80" s="73"/>
      <c r="K80" s="73"/>
      <c r="L80" s="73"/>
    </row>
    <row r="81" spans="6:12" ht="12.75">
      <c r="F81" s="73"/>
      <c r="G81" s="73"/>
      <c r="H81" s="73"/>
      <c r="I81" s="73"/>
      <c r="J81" s="73"/>
      <c r="K81" s="73"/>
      <c r="L81" s="73"/>
    </row>
    <row r="82" spans="6:12" ht="12.75">
      <c r="F82" s="73"/>
      <c r="G82" s="73"/>
      <c r="H82" s="73"/>
      <c r="I82" s="73"/>
      <c r="J82" s="73"/>
      <c r="K82" s="73"/>
      <c r="L82" s="73"/>
    </row>
    <row r="83" spans="6:12" ht="12.75">
      <c r="F83" s="73"/>
      <c r="G83" s="73"/>
      <c r="H83" s="73"/>
      <c r="I83" s="73"/>
      <c r="J83" s="73"/>
      <c r="K83" s="73"/>
      <c r="L83" s="73"/>
    </row>
    <row r="84" spans="6:12" ht="12.75">
      <c r="F84" s="73"/>
      <c r="G84" s="73"/>
      <c r="H84" s="73"/>
      <c r="I84" s="73"/>
      <c r="J84" s="73"/>
      <c r="K84" s="73"/>
      <c r="L84" s="73"/>
    </row>
    <row r="85" spans="6:12" ht="12.75">
      <c r="F85" s="73"/>
      <c r="G85" s="73"/>
      <c r="H85" s="73"/>
      <c r="I85" s="73"/>
      <c r="J85" s="73"/>
      <c r="K85" s="73"/>
      <c r="L85" s="73"/>
    </row>
    <row r="86" spans="6:12" ht="12.75">
      <c r="F86" s="73"/>
      <c r="G86" s="73"/>
      <c r="H86" s="73"/>
      <c r="I86" s="73"/>
      <c r="J86" s="73"/>
      <c r="K86" s="73"/>
      <c r="L86" s="73"/>
    </row>
    <row r="87" spans="6:12" ht="12.75">
      <c r="F87" s="73"/>
      <c r="G87" s="73"/>
      <c r="H87" s="73"/>
      <c r="I87" s="73"/>
      <c r="J87" s="73"/>
      <c r="K87" s="73"/>
      <c r="L87" s="73"/>
    </row>
    <row r="88" spans="6:12" ht="12.75">
      <c r="F88" s="73"/>
      <c r="G88" s="73"/>
      <c r="H88" s="73"/>
      <c r="I88" s="73"/>
      <c r="J88" s="73"/>
      <c r="K88" s="73"/>
      <c r="L88" s="73"/>
    </row>
    <row r="89" spans="6:12" ht="12.75">
      <c r="F89" s="73"/>
      <c r="G89" s="73"/>
      <c r="H89" s="73"/>
      <c r="I89" s="73"/>
      <c r="J89" s="73"/>
      <c r="K89" s="73"/>
      <c r="L89" s="73"/>
    </row>
    <row r="90" spans="6:12" ht="12.75">
      <c r="F90" s="73"/>
      <c r="G90" s="73"/>
      <c r="H90" s="73"/>
      <c r="I90" s="73"/>
      <c r="J90" s="73"/>
      <c r="K90" s="73"/>
      <c r="L90" s="73"/>
    </row>
    <row r="91" spans="6:12" ht="12.75">
      <c r="F91" s="73"/>
      <c r="G91" s="73"/>
      <c r="H91" s="73"/>
      <c r="I91" s="73"/>
      <c r="J91" s="73"/>
      <c r="K91" s="73"/>
      <c r="L91" s="73"/>
    </row>
    <row r="92" spans="6:12" ht="12.75">
      <c r="F92" s="73"/>
      <c r="G92" s="73"/>
      <c r="H92" s="73"/>
      <c r="I92" s="73"/>
      <c r="J92" s="73"/>
      <c r="K92" s="73"/>
      <c r="L92" s="73"/>
    </row>
    <row r="93" spans="6:12" ht="12.75">
      <c r="F93" s="73"/>
      <c r="G93" s="73"/>
      <c r="H93" s="73"/>
      <c r="I93" s="73"/>
      <c r="J93" s="73"/>
      <c r="K93" s="73"/>
      <c r="L93" s="73"/>
    </row>
    <row r="94" spans="6:12" ht="12.75">
      <c r="F94" s="73"/>
      <c r="G94" s="73"/>
      <c r="H94" s="73"/>
      <c r="I94" s="73"/>
      <c r="J94" s="73"/>
      <c r="K94" s="73"/>
      <c r="L94" s="73"/>
    </row>
    <row r="95" spans="6:12" ht="12.75">
      <c r="F95" s="73"/>
      <c r="G95" s="73"/>
      <c r="H95" s="73"/>
      <c r="I95" s="73"/>
      <c r="J95" s="73"/>
      <c r="K95" s="73"/>
      <c r="L95" s="73"/>
    </row>
    <row r="96" spans="6:12" ht="12.75">
      <c r="F96" s="73"/>
      <c r="G96" s="73"/>
      <c r="H96" s="73"/>
      <c r="I96" s="73"/>
      <c r="J96" s="73"/>
      <c r="K96" s="73"/>
      <c r="L96" s="73"/>
    </row>
    <row r="97" spans="6:12" ht="12.75">
      <c r="F97" s="73"/>
      <c r="G97" s="73"/>
      <c r="H97" s="73"/>
      <c r="I97" s="73"/>
      <c r="J97" s="73"/>
      <c r="K97" s="73"/>
      <c r="L97" s="73"/>
    </row>
    <row r="98" spans="6:12" ht="12.75">
      <c r="F98" s="73"/>
      <c r="G98" s="73"/>
      <c r="H98" s="73"/>
      <c r="I98" s="73"/>
      <c r="J98" s="73"/>
      <c r="K98" s="73"/>
      <c r="L98" s="73"/>
    </row>
    <row r="99" spans="6:12" ht="12.75">
      <c r="F99" s="73"/>
      <c r="G99" s="73"/>
      <c r="H99" s="73"/>
      <c r="I99" s="73"/>
      <c r="J99" s="73"/>
      <c r="K99" s="73"/>
      <c r="L99" s="73"/>
    </row>
    <row r="100" spans="6:12" ht="12.75">
      <c r="F100" s="73"/>
      <c r="G100" s="73"/>
      <c r="H100" s="73"/>
      <c r="I100" s="73"/>
      <c r="J100" s="73"/>
      <c r="K100" s="73"/>
      <c r="L100" s="73"/>
    </row>
    <row r="101" spans="6:12" ht="12.75">
      <c r="F101" s="73"/>
      <c r="G101" s="73"/>
      <c r="H101" s="73"/>
      <c r="I101" s="73"/>
      <c r="J101" s="73"/>
      <c r="K101" s="73"/>
      <c r="L101" s="73"/>
    </row>
    <row r="102" spans="6:12" ht="12.75">
      <c r="F102" s="73"/>
      <c r="G102" s="73"/>
      <c r="H102" s="73"/>
      <c r="I102" s="73"/>
      <c r="J102" s="73"/>
      <c r="K102" s="73"/>
      <c r="L102" s="73"/>
    </row>
    <row r="103" spans="6:12" ht="12.75">
      <c r="F103" s="73"/>
      <c r="G103" s="73"/>
      <c r="H103" s="73"/>
      <c r="I103" s="73"/>
      <c r="J103" s="73"/>
      <c r="K103" s="73"/>
      <c r="L103" s="73"/>
    </row>
    <row r="104" spans="6:12" ht="12.75">
      <c r="F104" s="73"/>
      <c r="G104" s="73"/>
      <c r="H104" s="73"/>
      <c r="I104" s="73"/>
      <c r="J104" s="73"/>
      <c r="K104" s="73"/>
      <c r="L104" s="73"/>
    </row>
  </sheetData>
  <sheetProtection/>
  <printOptions/>
  <pageMargins left="0.866141732283465" right="0.511811023622047" top="0.984251968503937" bottom="0.582251968503937" header="0.511811023622047" footer="0.511811023622047"/>
  <pageSetup horizontalDpi="600" verticalDpi="600" orientation="portrait" paperSize="9" scale="80" r:id="rId1"/>
  <headerFooter alignWithMargins="0">
    <oddHeader>&amp;C&amp;"Times New Roman,Kalın"&amp;12 2012 YILI YAZ OKULUNDA AÇILAN DERS SAYISI VE KAYITLI ÖĞRENCİ SAYISI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</sheetPr>
  <dimension ref="A1:AB165"/>
  <sheetViews>
    <sheetView zoomScaleSheetLayoutView="100" zoomScalePageLayoutView="0" workbookViewId="0" topLeftCell="A33">
      <selection activeCell="R45" sqref="R45"/>
    </sheetView>
  </sheetViews>
  <sheetFormatPr defaultColWidth="9.140625" defaultRowHeight="12.75"/>
  <cols>
    <col min="1" max="1" width="29.7109375" style="475" customWidth="1"/>
    <col min="2" max="2" width="8.8515625" style="476" bestFit="1" customWidth="1"/>
    <col min="3" max="3" width="10.8515625" style="476" bestFit="1" customWidth="1"/>
    <col min="4" max="4" width="11.140625" style="476" bestFit="1" customWidth="1"/>
    <col min="5" max="5" width="8.28125" style="477" bestFit="1" customWidth="1"/>
    <col min="6" max="6" width="8.8515625" style="476" bestFit="1" customWidth="1"/>
    <col min="7" max="7" width="10.8515625" style="476" bestFit="1" customWidth="1"/>
    <col min="8" max="8" width="11.140625" style="476" bestFit="1" customWidth="1"/>
    <col min="9" max="9" width="8.28125" style="477" bestFit="1" customWidth="1"/>
    <col min="10" max="10" width="8.8515625" style="476" bestFit="1" customWidth="1"/>
    <col min="11" max="11" width="10.8515625" style="476" bestFit="1" customWidth="1"/>
    <col min="12" max="12" width="11.140625" style="476" bestFit="1" customWidth="1"/>
    <col min="13" max="13" width="8.28125" style="477" bestFit="1" customWidth="1"/>
    <col min="14" max="14" width="8.8515625" style="476" bestFit="1" customWidth="1"/>
    <col min="15" max="15" width="10.8515625" style="476" bestFit="1" customWidth="1"/>
    <col min="16" max="16" width="11.140625" style="476" bestFit="1" customWidth="1"/>
    <col min="17" max="17" width="8.28125" style="477" bestFit="1" customWidth="1"/>
    <col min="18" max="18" width="8.8515625" style="470" bestFit="1" customWidth="1"/>
    <col min="19" max="19" width="10.8515625" style="470" bestFit="1" customWidth="1"/>
    <col min="20" max="20" width="11.140625" style="470" bestFit="1" customWidth="1"/>
    <col min="21" max="21" width="8.28125" style="475" bestFit="1" customWidth="1"/>
    <col min="24" max="25" width="9.140625" style="470" customWidth="1"/>
    <col min="27" max="16384" width="9.140625" style="470" customWidth="1"/>
  </cols>
  <sheetData>
    <row r="1" spans="1:22" s="468" customFormat="1" ht="15" customHeight="1" thickBot="1">
      <c r="A1" s="2010"/>
      <c r="B1" s="2012" t="s">
        <v>190</v>
      </c>
      <c r="C1" s="2013"/>
      <c r="D1" s="2013"/>
      <c r="E1" s="2014"/>
      <c r="F1" s="2012" t="s">
        <v>191</v>
      </c>
      <c r="G1" s="2013"/>
      <c r="H1" s="2013"/>
      <c r="I1" s="2014"/>
      <c r="J1" s="2012" t="s">
        <v>568</v>
      </c>
      <c r="K1" s="2013"/>
      <c r="L1" s="2013"/>
      <c r="M1" s="2014"/>
      <c r="N1" s="2012" t="s">
        <v>410</v>
      </c>
      <c r="O1" s="2013"/>
      <c r="P1" s="2013"/>
      <c r="Q1" s="2014"/>
      <c r="R1" s="2013" t="s">
        <v>314</v>
      </c>
      <c r="S1" s="2013"/>
      <c r="T1" s="2013"/>
      <c r="U1" s="2014"/>
      <c r="V1" s="138"/>
    </row>
    <row r="2" spans="1:22" s="468" customFormat="1" ht="15" customHeight="1" thickBot="1">
      <c r="A2" s="2011"/>
      <c r="B2" s="1753" t="s">
        <v>388</v>
      </c>
      <c r="C2" s="1754" t="s">
        <v>785</v>
      </c>
      <c r="D2" s="1755" t="s">
        <v>821</v>
      </c>
      <c r="E2" s="1755" t="s">
        <v>192</v>
      </c>
      <c r="F2" s="1753" t="s">
        <v>388</v>
      </c>
      <c r="G2" s="1754" t="s">
        <v>785</v>
      </c>
      <c r="H2" s="1755" t="s">
        <v>821</v>
      </c>
      <c r="I2" s="1755" t="s">
        <v>192</v>
      </c>
      <c r="J2" s="1753" t="s">
        <v>388</v>
      </c>
      <c r="K2" s="1754" t="s">
        <v>785</v>
      </c>
      <c r="L2" s="1755" t="s">
        <v>821</v>
      </c>
      <c r="M2" s="1755" t="s">
        <v>192</v>
      </c>
      <c r="N2" s="1753" t="s">
        <v>388</v>
      </c>
      <c r="O2" s="1754" t="s">
        <v>785</v>
      </c>
      <c r="P2" s="1755" t="s">
        <v>821</v>
      </c>
      <c r="Q2" s="1755" t="s">
        <v>192</v>
      </c>
      <c r="R2" s="1753" t="s">
        <v>388</v>
      </c>
      <c r="S2" s="1754" t="s">
        <v>785</v>
      </c>
      <c r="T2" s="1755" t="s">
        <v>821</v>
      </c>
      <c r="U2" s="1756" t="s">
        <v>192</v>
      </c>
      <c r="V2" s="138"/>
    </row>
    <row r="3" spans="1:22" s="468" customFormat="1" ht="15" customHeight="1" thickBot="1">
      <c r="A3" s="469" t="s">
        <v>371</v>
      </c>
      <c r="B3" s="615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26"/>
      <c r="V3" s="138"/>
    </row>
    <row r="4" spans="1:22" s="468" customFormat="1" ht="15" customHeight="1">
      <c r="A4" s="608" t="s">
        <v>201</v>
      </c>
      <c r="B4" s="58">
        <v>18</v>
      </c>
      <c r="C4" s="319">
        <v>4</v>
      </c>
      <c r="D4" s="319"/>
      <c r="E4" s="617">
        <f aca="true" t="shared" si="0" ref="E4:E10">SUM(B4:D4)</f>
        <v>22</v>
      </c>
      <c r="F4" s="58">
        <v>23</v>
      </c>
      <c r="G4" s="319">
        <v>1</v>
      </c>
      <c r="H4" s="319">
        <v>1</v>
      </c>
      <c r="I4" s="617">
        <f>SUM(F4:H4)</f>
        <v>25</v>
      </c>
      <c r="J4" s="58">
        <v>1</v>
      </c>
      <c r="K4" s="319"/>
      <c r="L4" s="319"/>
      <c r="M4" s="617">
        <f>SUM(J4:L4)</f>
        <v>1</v>
      </c>
      <c r="N4" s="58"/>
      <c r="O4" s="319"/>
      <c r="P4" s="319"/>
      <c r="Q4" s="617"/>
      <c r="R4" s="58">
        <v>2</v>
      </c>
      <c r="S4" s="319"/>
      <c r="T4" s="319"/>
      <c r="U4" s="440">
        <f>SUM(R4:T4)</f>
        <v>2</v>
      </c>
      <c r="V4" s="138"/>
    </row>
    <row r="5" spans="1:22" s="468" customFormat="1" ht="15" customHeight="1">
      <c r="A5" s="609" t="s">
        <v>335</v>
      </c>
      <c r="B5" s="57">
        <v>5</v>
      </c>
      <c r="C5" s="30"/>
      <c r="D5" s="30"/>
      <c r="E5" s="381">
        <f t="shared" si="0"/>
        <v>5</v>
      </c>
      <c r="F5" s="57"/>
      <c r="G5" s="30"/>
      <c r="H5" s="30"/>
      <c r="I5" s="381"/>
      <c r="J5" s="57"/>
      <c r="K5" s="30"/>
      <c r="L5" s="30"/>
      <c r="M5" s="381"/>
      <c r="N5" s="57"/>
      <c r="O5" s="30"/>
      <c r="P5" s="30"/>
      <c r="Q5" s="381"/>
      <c r="R5" s="57"/>
      <c r="S5" s="30"/>
      <c r="T5" s="30"/>
      <c r="U5" s="158"/>
      <c r="V5" s="138"/>
    </row>
    <row r="6" spans="1:22" s="468" customFormat="1" ht="15" customHeight="1">
      <c r="A6" s="610" t="s">
        <v>197</v>
      </c>
      <c r="B6" s="57">
        <v>49</v>
      </c>
      <c r="C6" s="30">
        <v>6</v>
      </c>
      <c r="D6" s="30">
        <v>3</v>
      </c>
      <c r="E6" s="381">
        <f t="shared" si="0"/>
        <v>58</v>
      </c>
      <c r="F6" s="57">
        <v>29</v>
      </c>
      <c r="G6" s="30"/>
      <c r="H6" s="30">
        <v>1</v>
      </c>
      <c r="I6" s="381">
        <f>SUM(F6:H6)</f>
        <v>30</v>
      </c>
      <c r="J6" s="57"/>
      <c r="K6" s="30"/>
      <c r="L6" s="30"/>
      <c r="M6" s="381"/>
      <c r="N6" s="57"/>
      <c r="O6" s="30"/>
      <c r="P6" s="30"/>
      <c r="Q6" s="381"/>
      <c r="R6" s="57"/>
      <c r="S6" s="30"/>
      <c r="T6" s="30"/>
      <c r="U6" s="158"/>
      <c r="V6" s="138"/>
    </row>
    <row r="7" spans="1:22" s="468" customFormat="1" ht="15" customHeight="1">
      <c r="A7" s="611" t="s">
        <v>336</v>
      </c>
      <c r="B7" s="57">
        <v>10</v>
      </c>
      <c r="C7" s="30">
        <v>1</v>
      </c>
      <c r="D7" s="30">
        <v>2</v>
      </c>
      <c r="E7" s="381">
        <f t="shared" si="0"/>
        <v>13</v>
      </c>
      <c r="F7" s="57">
        <v>22</v>
      </c>
      <c r="G7" s="30"/>
      <c r="H7" s="30"/>
      <c r="I7" s="381">
        <f>SUM(F7:H7)</f>
        <v>22</v>
      </c>
      <c r="J7" s="57"/>
      <c r="K7" s="30"/>
      <c r="L7" s="30"/>
      <c r="M7" s="381"/>
      <c r="N7" s="57"/>
      <c r="O7" s="30"/>
      <c r="P7" s="30"/>
      <c r="Q7" s="381"/>
      <c r="R7" s="57"/>
      <c r="S7" s="30"/>
      <c r="T7" s="30"/>
      <c r="U7" s="158"/>
      <c r="V7" s="138"/>
    </row>
    <row r="8" spans="1:22" s="468" customFormat="1" ht="15" customHeight="1">
      <c r="A8" s="612" t="s">
        <v>531</v>
      </c>
      <c r="B8" s="57">
        <v>1</v>
      </c>
      <c r="C8" s="30">
        <v>1</v>
      </c>
      <c r="D8" s="30"/>
      <c r="E8" s="381">
        <f t="shared" si="0"/>
        <v>2</v>
      </c>
      <c r="F8" s="57"/>
      <c r="G8" s="30"/>
      <c r="H8" s="30"/>
      <c r="I8" s="381"/>
      <c r="J8" s="57"/>
      <c r="K8" s="30"/>
      <c r="L8" s="30"/>
      <c r="M8" s="381"/>
      <c r="N8" s="57"/>
      <c r="O8" s="30"/>
      <c r="P8" s="30"/>
      <c r="Q8" s="381"/>
      <c r="R8" s="57"/>
      <c r="S8" s="30"/>
      <c r="T8" s="30"/>
      <c r="U8" s="158"/>
      <c r="V8" s="138"/>
    </row>
    <row r="9" spans="1:22" s="468" customFormat="1" ht="15" customHeight="1">
      <c r="A9" s="609" t="s">
        <v>337</v>
      </c>
      <c r="B9" s="57">
        <v>50</v>
      </c>
      <c r="C9" s="30">
        <v>4</v>
      </c>
      <c r="D9" s="30"/>
      <c r="E9" s="381">
        <f t="shared" si="0"/>
        <v>54</v>
      </c>
      <c r="F9" s="57">
        <v>15</v>
      </c>
      <c r="G9" s="30">
        <v>1</v>
      </c>
      <c r="H9" s="30">
        <v>1</v>
      </c>
      <c r="I9" s="381">
        <f>SUM(F9:H9)</f>
        <v>17</v>
      </c>
      <c r="J9" s="57"/>
      <c r="K9" s="30"/>
      <c r="L9" s="30"/>
      <c r="M9" s="381"/>
      <c r="N9" s="57"/>
      <c r="O9" s="30"/>
      <c r="P9" s="30"/>
      <c r="Q9" s="381"/>
      <c r="R9" s="57">
        <v>2</v>
      </c>
      <c r="S9" s="30"/>
      <c r="T9" s="30"/>
      <c r="U9" s="158">
        <f>SUM(R9:T9)</f>
        <v>2</v>
      </c>
      <c r="V9" s="138"/>
    </row>
    <row r="10" spans="1:22" s="468" customFormat="1" ht="15" customHeight="1">
      <c r="A10" s="609" t="s">
        <v>338</v>
      </c>
      <c r="B10" s="57">
        <v>27</v>
      </c>
      <c r="C10" s="30"/>
      <c r="D10" s="30"/>
      <c r="E10" s="381">
        <f t="shared" si="0"/>
        <v>27</v>
      </c>
      <c r="F10" s="57">
        <v>16</v>
      </c>
      <c r="G10" s="30">
        <v>2</v>
      </c>
      <c r="H10" s="30"/>
      <c r="I10" s="381">
        <f>SUM(F10:H10)</f>
        <v>18</v>
      </c>
      <c r="J10" s="57"/>
      <c r="K10" s="30"/>
      <c r="L10" s="30"/>
      <c r="M10" s="381"/>
      <c r="N10" s="57"/>
      <c r="O10" s="30"/>
      <c r="P10" s="30"/>
      <c r="Q10" s="381"/>
      <c r="R10" s="57">
        <v>1</v>
      </c>
      <c r="S10" s="30"/>
      <c r="T10" s="30"/>
      <c r="U10" s="158">
        <f>SUM(R10:T10)</f>
        <v>1</v>
      </c>
      <c r="V10" s="138"/>
    </row>
    <row r="11" spans="1:28" ht="15" customHeight="1">
      <c r="A11" s="613" t="s">
        <v>200</v>
      </c>
      <c r="B11" s="57"/>
      <c r="C11" s="30"/>
      <c r="D11" s="30"/>
      <c r="E11" s="381"/>
      <c r="F11" s="57">
        <v>33</v>
      </c>
      <c r="G11" s="30">
        <v>1</v>
      </c>
      <c r="H11" s="30">
        <v>3</v>
      </c>
      <c r="I11" s="381">
        <f>SUM(F11:H11)</f>
        <v>37</v>
      </c>
      <c r="J11" s="57">
        <v>3</v>
      </c>
      <c r="K11" s="30"/>
      <c r="L11" s="30">
        <v>1</v>
      </c>
      <c r="M11" s="381">
        <f>SUM(J11:L11)</f>
        <v>4</v>
      </c>
      <c r="N11" s="57"/>
      <c r="O11" s="30"/>
      <c r="P11" s="30"/>
      <c r="Q11" s="381"/>
      <c r="R11" s="57"/>
      <c r="S11" s="30"/>
      <c r="T11" s="30"/>
      <c r="U11" s="158"/>
      <c r="V11" s="138"/>
      <c r="AB11" s="126"/>
    </row>
    <row r="12" spans="1:28" ht="15" customHeight="1">
      <c r="A12" s="609" t="s">
        <v>339</v>
      </c>
      <c r="B12" s="57">
        <v>16</v>
      </c>
      <c r="C12" s="30">
        <v>3</v>
      </c>
      <c r="D12" s="30"/>
      <c r="E12" s="381">
        <f>SUM(B12:D12)</f>
        <v>19</v>
      </c>
      <c r="F12" s="57"/>
      <c r="G12" s="30"/>
      <c r="H12" s="30"/>
      <c r="I12" s="381"/>
      <c r="J12" s="57"/>
      <c r="K12" s="30"/>
      <c r="L12" s="30"/>
      <c r="M12" s="381"/>
      <c r="N12" s="57"/>
      <c r="O12" s="30"/>
      <c r="P12" s="30"/>
      <c r="Q12" s="381"/>
      <c r="R12" s="57"/>
      <c r="S12" s="30"/>
      <c r="T12" s="30"/>
      <c r="U12" s="158"/>
      <c r="V12" s="138"/>
      <c r="AB12" s="45"/>
    </row>
    <row r="13" spans="1:22" ht="15" customHeight="1">
      <c r="A13" s="609" t="s">
        <v>340</v>
      </c>
      <c r="B13" s="57">
        <v>12</v>
      </c>
      <c r="C13" s="30">
        <v>2</v>
      </c>
      <c r="D13" s="30">
        <v>1</v>
      </c>
      <c r="E13" s="381">
        <f>SUM(B13:D13)</f>
        <v>15</v>
      </c>
      <c r="F13" s="57"/>
      <c r="G13" s="30"/>
      <c r="H13" s="30"/>
      <c r="I13" s="381"/>
      <c r="J13" s="57"/>
      <c r="K13" s="30"/>
      <c r="L13" s="30"/>
      <c r="M13" s="381"/>
      <c r="N13" s="57"/>
      <c r="O13" s="30"/>
      <c r="P13" s="30"/>
      <c r="Q13" s="381"/>
      <c r="R13" s="57"/>
      <c r="S13" s="30"/>
      <c r="T13" s="30"/>
      <c r="U13" s="158"/>
      <c r="V13" s="138"/>
    </row>
    <row r="14" spans="1:28" ht="15" customHeight="1" thickBot="1">
      <c r="A14" s="614" t="s">
        <v>341</v>
      </c>
      <c r="B14" s="62">
        <v>46</v>
      </c>
      <c r="C14" s="265">
        <v>3</v>
      </c>
      <c r="D14" s="265"/>
      <c r="E14" s="618">
        <f>SUM(B14:D14)</f>
        <v>49</v>
      </c>
      <c r="F14" s="62"/>
      <c r="G14" s="265"/>
      <c r="H14" s="265"/>
      <c r="I14" s="618"/>
      <c r="J14" s="62"/>
      <c r="K14" s="265"/>
      <c r="L14" s="265"/>
      <c r="M14" s="618"/>
      <c r="N14" s="62"/>
      <c r="O14" s="265"/>
      <c r="P14" s="265"/>
      <c r="Q14" s="618"/>
      <c r="R14" s="62">
        <v>1</v>
      </c>
      <c r="S14" s="265"/>
      <c r="T14" s="265"/>
      <c r="U14" s="441">
        <f>SUM(R14:T14)</f>
        <v>1</v>
      </c>
      <c r="V14" s="138"/>
      <c r="AB14" s="126"/>
    </row>
    <row r="15" spans="1:28" ht="15" customHeight="1" thickBot="1">
      <c r="A15" s="471" t="s">
        <v>192</v>
      </c>
      <c r="B15" s="270">
        <f>SUM(B4:B14)</f>
        <v>234</v>
      </c>
      <c r="C15" s="270">
        <f aca="true" t="shared" si="1" ref="C15:U15">SUM(C4:C14)</f>
        <v>24</v>
      </c>
      <c r="D15" s="270">
        <f t="shared" si="1"/>
        <v>6</v>
      </c>
      <c r="E15" s="270">
        <f t="shared" si="1"/>
        <v>264</v>
      </c>
      <c r="F15" s="270">
        <f t="shared" si="1"/>
        <v>138</v>
      </c>
      <c r="G15" s="270">
        <f t="shared" si="1"/>
        <v>5</v>
      </c>
      <c r="H15" s="270">
        <f t="shared" si="1"/>
        <v>6</v>
      </c>
      <c r="I15" s="270">
        <f t="shared" si="1"/>
        <v>149</v>
      </c>
      <c r="J15" s="270">
        <f t="shared" si="1"/>
        <v>4</v>
      </c>
      <c r="K15" s="270"/>
      <c r="L15" s="270">
        <f t="shared" si="1"/>
        <v>1</v>
      </c>
      <c r="M15" s="270">
        <f t="shared" si="1"/>
        <v>5</v>
      </c>
      <c r="N15" s="270"/>
      <c r="O15" s="270"/>
      <c r="P15" s="270"/>
      <c r="Q15" s="270"/>
      <c r="R15" s="270">
        <f t="shared" si="1"/>
        <v>6</v>
      </c>
      <c r="S15" s="270"/>
      <c r="T15" s="270"/>
      <c r="U15" s="1757">
        <f t="shared" si="1"/>
        <v>6</v>
      </c>
      <c r="V15" s="138"/>
      <c r="AB15" s="126"/>
    </row>
    <row r="16" spans="1:28" ht="15" customHeight="1" thickBot="1">
      <c r="A16" s="472" t="s">
        <v>616</v>
      </c>
      <c r="B16" s="274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75"/>
      <c r="V16" s="138"/>
      <c r="AB16" s="126"/>
    </row>
    <row r="17" spans="1:28" ht="15" customHeight="1">
      <c r="A17" s="619" t="s">
        <v>202</v>
      </c>
      <c r="B17" s="58">
        <v>66</v>
      </c>
      <c r="C17" s="319">
        <v>5</v>
      </c>
      <c r="D17" s="319">
        <v>3</v>
      </c>
      <c r="E17" s="617">
        <f aca="true" t="shared" si="2" ref="E17:E28">SUM(B17:D17)</f>
        <v>74</v>
      </c>
      <c r="F17" s="58">
        <v>58</v>
      </c>
      <c r="G17" s="319">
        <v>4</v>
      </c>
      <c r="H17" s="319">
        <v>7</v>
      </c>
      <c r="I17" s="440">
        <f aca="true" t="shared" si="3" ref="I17:I23">SUM(F17:H17)</f>
        <v>69</v>
      </c>
      <c r="J17" s="58"/>
      <c r="K17" s="319"/>
      <c r="L17" s="319"/>
      <c r="M17" s="617"/>
      <c r="N17" s="58"/>
      <c r="O17" s="319"/>
      <c r="P17" s="319"/>
      <c r="Q17" s="617"/>
      <c r="R17" s="58"/>
      <c r="S17" s="319"/>
      <c r="T17" s="319"/>
      <c r="U17" s="440"/>
      <c r="AB17" s="126"/>
    </row>
    <row r="18" spans="1:28" ht="15" customHeight="1">
      <c r="A18" s="620" t="s">
        <v>207</v>
      </c>
      <c r="B18" s="57">
        <v>32</v>
      </c>
      <c r="C18" s="30">
        <v>20</v>
      </c>
      <c r="D18" s="30">
        <v>1</v>
      </c>
      <c r="E18" s="381">
        <f t="shared" si="2"/>
        <v>53</v>
      </c>
      <c r="F18" s="57">
        <v>39</v>
      </c>
      <c r="G18" s="30">
        <v>2</v>
      </c>
      <c r="H18" s="30">
        <v>1</v>
      </c>
      <c r="I18" s="158">
        <f t="shared" si="3"/>
        <v>42</v>
      </c>
      <c r="J18" s="57"/>
      <c r="K18" s="30"/>
      <c r="L18" s="30"/>
      <c r="M18" s="381"/>
      <c r="N18" s="57"/>
      <c r="O18" s="30"/>
      <c r="P18" s="30"/>
      <c r="Q18" s="381"/>
      <c r="R18" s="57">
        <v>9</v>
      </c>
      <c r="S18" s="30"/>
      <c r="T18" s="30"/>
      <c r="U18" s="158">
        <f>SUM(R18:T18)</f>
        <v>9</v>
      </c>
      <c r="AB18" s="126"/>
    </row>
    <row r="19" spans="1:28" ht="15" customHeight="1">
      <c r="A19" s="620" t="s">
        <v>209</v>
      </c>
      <c r="B19" s="57">
        <v>28</v>
      </c>
      <c r="C19" s="30">
        <v>22</v>
      </c>
      <c r="D19" s="30">
        <v>2</v>
      </c>
      <c r="E19" s="381">
        <f t="shared" si="2"/>
        <v>52</v>
      </c>
      <c r="F19" s="57">
        <v>46</v>
      </c>
      <c r="G19" s="30">
        <v>10</v>
      </c>
      <c r="H19" s="30">
        <v>2</v>
      </c>
      <c r="I19" s="158">
        <f t="shared" si="3"/>
        <v>58</v>
      </c>
      <c r="J19" s="57">
        <v>10</v>
      </c>
      <c r="K19" s="30"/>
      <c r="L19" s="30">
        <v>1</v>
      </c>
      <c r="M19" s="381">
        <f>SUM(J19:L19)</f>
        <v>11</v>
      </c>
      <c r="N19" s="57"/>
      <c r="O19" s="30"/>
      <c r="P19" s="30"/>
      <c r="Q19" s="381"/>
      <c r="R19" s="57">
        <v>8</v>
      </c>
      <c r="S19" s="30"/>
      <c r="T19" s="30"/>
      <c r="U19" s="158">
        <f>SUM(R19:T19)</f>
        <v>8</v>
      </c>
      <c r="AB19" s="126"/>
    </row>
    <row r="20" spans="1:28" ht="15" customHeight="1">
      <c r="A20" s="620" t="s">
        <v>212</v>
      </c>
      <c r="B20" s="57">
        <v>14</v>
      </c>
      <c r="C20" s="30">
        <v>4</v>
      </c>
      <c r="D20" s="30">
        <v>2</v>
      </c>
      <c r="E20" s="381">
        <f t="shared" si="2"/>
        <v>20</v>
      </c>
      <c r="F20" s="57">
        <v>11</v>
      </c>
      <c r="G20" s="30"/>
      <c r="H20" s="30"/>
      <c r="I20" s="158">
        <f t="shared" si="3"/>
        <v>11</v>
      </c>
      <c r="J20" s="57"/>
      <c r="K20" s="30"/>
      <c r="L20" s="30"/>
      <c r="M20" s="381"/>
      <c r="N20" s="176"/>
      <c r="O20" s="124"/>
      <c r="P20" s="124"/>
      <c r="Q20" s="381"/>
      <c r="R20" s="57"/>
      <c r="S20" s="30"/>
      <c r="T20" s="30"/>
      <c r="U20" s="158"/>
      <c r="AB20" s="126"/>
    </row>
    <row r="21" spans="1:28" ht="15" customHeight="1">
      <c r="A21" s="620" t="s">
        <v>203</v>
      </c>
      <c r="B21" s="57">
        <v>41</v>
      </c>
      <c r="C21" s="30">
        <v>10</v>
      </c>
      <c r="D21" s="30">
        <v>2</v>
      </c>
      <c r="E21" s="381">
        <f t="shared" si="2"/>
        <v>53</v>
      </c>
      <c r="F21" s="57">
        <v>29</v>
      </c>
      <c r="G21" s="30">
        <v>3</v>
      </c>
      <c r="H21" s="30">
        <v>2</v>
      </c>
      <c r="I21" s="158">
        <f t="shared" si="3"/>
        <v>34</v>
      </c>
      <c r="J21" s="57">
        <v>9</v>
      </c>
      <c r="K21" s="30"/>
      <c r="L21" s="30"/>
      <c r="M21" s="381">
        <f>SUM(J21:L21)</f>
        <v>9</v>
      </c>
      <c r="N21" s="57"/>
      <c r="O21" s="30"/>
      <c r="P21" s="30"/>
      <c r="Q21" s="381"/>
      <c r="R21" s="57"/>
      <c r="S21" s="30"/>
      <c r="T21" s="30"/>
      <c r="U21" s="158"/>
      <c r="AB21" s="126"/>
    </row>
    <row r="22" spans="1:28" ht="15" customHeight="1">
      <c r="A22" s="620" t="s">
        <v>206</v>
      </c>
      <c r="B22" s="57">
        <v>1</v>
      </c>
      <c r="C22" s="30"/>
      <c r="D22" s="30"/>
      <c r="E22" s="381">
        <f t="shared" si="2"/>
        <v>1</v>
      </c>
      <c r="F22" s="57">
        <v>17</v>
      </c>
      <c r="G22" s="30">
        <v>2</v>
      </c>
      <c r="H22" s="30">
        <v>1</v>
      </c>
      <c r="I22" s="158">
        <f t="shared" si="3"/>
        <v>20</v>
      </c>
      <c r="J22" s="57">
        <v>30</v>
      </c>
      <c r="K22" s="30">
        <v>5</v>
      </c>
      <c r="L22" s="30"/>
      <c r="M22" s="381">
        <f>SUM(J22:L22)</f>
        <v>35</v>
      </c>
      <c r="N22" s="57"/>
      <c r="O22" s="30"/>
      <c r="P22" s="30"/>
      <c r="Q22" s="381"/>
      <c r="R22" s="57"/>
      <c r="S22" s="30"/>
      <c r="T22" s="30"/>
      <c r="U22" s="158"/>
      <c r="AB22" s="126"/>
    </row>
    <row r="23" spans="1:28" ht="15" customHeight="1">
      <c r="A23" s="620" t="s">
        <v>210</v>
      </c>
      <c r="B23" s="57">
        <v>57</v>
      </c>
      <c r="C23" s="30">
        <v>3</v>
      </c>
      <c r="D23" s="30"/>
      <c r="E23" s="381">
        <f t="shared" si="2"/>
        <v>60</v>
      </c>
      <c r="F23" s="57">
        <v>41</v>
      </c>
      <c r="G23" s="30"/>
      <c r="H23" s="30"/>
      <c r="I23" s="158">
        <f t="shared" si="3"/>
        <v>41</v>
      </c>
      <c r="J23" s="57">
        <v>13</v>
      </c>
      <c r="K23" s="30"/>
      <c r="L23" s="30"/>
      <c r="M23" s="381">
        <f>SUM(J23:L23)</f>
        <v>13</v>
      </c>
      <c r="N23" s="57"/>
      <c r="O23" s="30"/>
      <c r="P23" s="30"/>
      <c r="Q23" s="381"/>
      <c r="R23" s="57">
        <v>6</v>
      </c>
      <c r="S23" s="30"/>
      <c r="T23" s="30"/>
      <c r="U23" s="158">
        <f>SUM(R23:T23)</f>
        <v>6</v>
      </c>
      <c r="AB23" s="126"/>
    </row>
    <row r="24" spans="1:28" ht="15" customHeight="1">
      <c r="A24" s="609" t="s">
        <v>530</v>
      </c>
      <c r="B24" s="57">
        <v>1</v>
      </c>
      <c r="C24" s="30">
        <v>2</v>
      </c>
      <c r="D24" s="30"/>
      <c r="E24" s="381">
        <f t="shared" si="2"/>
        <v>3</v>
      </c>
      <c r="F24" s="57"/>
      <c r="G24" s="30"/>
      <c r="H24" s="30"/>
      <c r="I24" s="158"/>
      <c r="J24" s="57"/>
      <c r="K24" s="30"/>
      <c r="L24" s="30"/>
      <c r="M24" s="381"/>
      <c r="N24" s="57"/>
      <c r="O24" s="30"/>
      <c r="P24" s="30"/>
      <c r="Q24" s="381"/>
      <c r="R24" s="57"/>
      <c r="S24" s="30"/>
      <c r="T24" s="30"/>
      <c r="U24" s="158"/>
      <c r="AB24" s="126"/>
    </row>
    <row r="25" spans="1:28" ht="15" customHeight="1">
      <c r="A25" s="609" t="s">
        <v>816</v>
      </c>
      <c r="B25" s="57"/>
      <c r="C25" s="30"/>
      <c r="D25" s="30"/>
      <c r="E25" s="381"/>
      <c r="F25" s="57"/>
      <c r="G25" s="30"/>
      <c r="H25" s="30"/>
      <c r="I25" s="158"/>
      <c r="J25" s="57"/>
      <c r="K25" s="30"/>
      <c r="L25" s="30"/>
      <c r="M25" s="381"/>
      <c r="N25" s="57">
        <v>18</v>
      </c>
      <c r="O25" s="30"/>
      <c r="P25" s="30"/>
      <c r="Q25" s="381">
        <f>SUM(N25:P25)</f>
        <v>18</v>
      </c>
      <c r="R25" s="57"/>
      <c r="S25" s="30"/>
      <c r="T25" s="30"/>
      <c r="U25" s="158"/>
      <c r="AB25" s="126"/>
    </row>
    <row r="26" spans="1:28" ht="15" customHeight="1">
      <c r="A26" s="620" t="s">
        <v>211</v>
      </c>
      <c r="B26" s="57">
        <v>37</v>
      </c>
      <c r="C26" s="30">
        <v>5</v>
      </c>
      <c r="D26" s="30">
        <v>3</v>
      </c>
      <c r="E26" s="381">
        <f t="shared" si="2"/>
        <v>45</v>
      </c>
      <c r="F26" s="57">
        <v>114</v>
      </c>
      <c r="G26" s="30">
        <v>3</v>
      </c>
      <c r="H26" s="30">
        <v>2</v>
      </c>
      <c r="I26" s="158">
        <f>SUM(F26:H26)</f>
        <v>119</v>
      </c>
      <c r="J26" s="57">
        <v>3</v>
      </c>
      <c r="K26" s="30"/>
      <c r="L26" s="30"/>
      <c r="M26" s="381">
        <f>SUM(J26:L26)</f>
        <v>3</v>
      </c>
      <c r="N26" s="57"/>
      <c r="O26" s="30"/>
      <c r="P26" s="30"/>
      <c r="Q26" s="381"/>
      <c r="R26" s="57">
        <v>4</v>
      </c>
      <c r="S26" s="30"/>
      <c r="T26" s="30"/>
      <c r="U26" s="158">
        <f>SUM(R26:T26)</f>
        <v>4</v>
      </c>
      <c r="AB26" s="126"/>
    </row>
    <row r="27" spans="1:28" ht="15" customHeight="1">
      <c r="A27" s="609" t="s">
        <v>342</v>
      </c>
      <c r="B27" s="57">
        <v>10</v>
      </c>
      <c r="C27" s="30">
        <v>1</v>
      </c>
      <c r="D27" s="30"/>
      <c r="E27" s="381">
        <f t="shared" si="2"/>
        <v>11</v>
      </c>
      <c r="F27" s="57"/>
      <c r="G27" s="30"/>
      <c r="H27" s="30"/>
      <c r="I27" s="158"/>
      <c r="J27" s="57"/>
      <c r="K27" s="30"/>
      <c r="L27" s="30"/>
      <c r="M27" s="381"/>
      <c r="N27" s="57"/>
      <c r="O27" s="30"/>
      <c r="P27" s="30"/>
      <c r="Q27" s="381"/>
      <c r="R27" s="57"/>
      <c r="S27" s="30"/>
      <c r="T27" s="30"/>
      <c r="U27" s="158"/>
      <c r="AB27" s="126"/>
    </row>
    <row r="28" spans="1:28" ht="15" customHeight="1" thickBot="1">
      <c r="A28" s="621" t="s">
        <v>205</v>
      </c>
      <c r="B28" s="62">
        <v>6</v>
      </c>
      <c r="C28" s="265">
        <v>2</v>
      </c>
      <c r="D28" s="265"/>
      <c r="E28" s="618">
        <f t="shared" si="2"/>
        <v>8</v>
      </c>
      <c r="F28" s="62">
        <v>18</v>
      </c>
      <c r="G28" s="265"/>
      <c r="H28" s="265">
        <v>2</v>
      </c>
      <c r="I28" s="441">
        <f>SUM(F28:H28)</f>
        <v>20</v>
      </c>
      <c r="J28" s="62">
        <v>1</v>
      </c>
      <c r="K28" s="265"/>
      <c r="L28" s="265"/>
      <c r="M28" s="618">
        <f>SUM(J28:L28)</f>
        <v>1</v>
      </c>
      <c r="N28" s="62"/>
      <c r="O28" s="265"/>
      <c r="P28" s="265"/>
      <c r="Q28" s="618"/>
      <c r="R28" s="62"/>
      <c r="S28" s="265"/>
      <c r="T28" s="265"/>
      <c r="U28" s="441"/>
      <c r="AB28" s="126"/>
    </row>
    <row r="29" spans="1:28" ht="15" customHeight="1" thickBot="1">
      <c r="A29" s="471" t="s">
        <v>192</v>
      </c>
      <c r="B29" s="270">
        <f>SUM(B17:B28)</f>
        <v>293</v>
      </c>
      <c r="C29" s="270">
        <f aca="true" t="shared" si="4" ref="C29:U29">SUM(C17:C28)</f>
        <v>74</v>
      </c>
      <c r="D29" s="270">
        <f t="shared" si="4"/>
        <v>13</v>
      </c>
      <c r="E29" s="270">
        <f t="shared" si="4"/>
        <v>380</v>
      </c>
      <c r="F29" s="270">
        <f t="shared" si="4"/>
        <v>373</v>
      </c>
      <c r="G29" s="270">
        <f t="shared" si="4"/>
        <v>24</v>
      </c>
      <c r="H29" s="270">
        <f t="shared" si="4"/>
        <v>17</v>
      </c>
      <c r="I29" s="270">
        <f t="shared" si="4"/>
        <v>414</v>
      </c>
      <c r="J29" s="270">
        <f t="shared" si="4"/>
        <v>66</v>
      </c>
      <c r="K29" s="270">
        <f t="shared" si="4"/>
        <v>5</v>
      </c>
      <c r="L29" s="270">
        <f t="shared" si="4"/>
        <v>1</v>
      </c>
      <c r="M29" s="270">
        <f t="shared" si="4"/>
        <v>72</v>
      </c>
      <c r="N29" s="270">
        <f t="shared" si="4"/>
        <v>18</v>
      </c>
      <c r="O29" s="270"/>
      <c r="P29" s="270"/>
      <c r="Q29" s="270">
        <f t="shared" si="4"/>
        <v>18</v>
      </c>
      <c r="R29" s="270">
        <f t="shared" si="4"/>
        <v>27</v>
      </c>
      <c r="S29" s="270"/>
      <c r="T29" s="270"/>
      <c r="U29" s="1757">
        <f t="shared" si="4"/>
        <v>27</v>
      </c>
      <c r="AB29" s="126"/>
    </row>
    <row r="30" spans="1:28" ht="15" customHeight="1" thickBot="1">
      <c r="A30" s="473" t="s">
        <v>373</v>
      </c>
      <c r="B30" s="274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75"/>
      <c r="AB30" s="126"/>
    </row>
    <row r="31" spans="1:28" ht="15" customHeight="1">
      <c r="A31" s="619" t="s">
        <v>214</v>
      </c>
      <c r="B31" s="58">
        <v>52</v>
      </c>
      <c r="C31" s="319">
        <v>21</v>
      </c>
      <c r="D31" s="319">
        <v>1</v>
      </c>
      <c r="E31" s="617">
        <f>SUM(B31:D31)</f>
        <v>74</v>
      </c>
      <c r="F31" s="58">
        <v>31</v>
      </c>
      <c r="G31" s="319">
        <v>10</v>
      </c>
      <c r="H31" s="319">
        <v>2</v>
      </c>
      <c r="I31" s="617">
        <f>SUM(F31:H31)</f>
        <v>43</v>
      </c>
      <c r="J31" s="58">
        <v>5</v>
      </c>
      <c r="K31" s="319">
        <v>1</v>
      </c>
      <c r="L31" s="319"/>
      <c r="M31" s="617">
        <f>SUM(J31:L31)</f>
        <v>6</v>
      </c>
      <c r="N31" s="58"/>
      <c r="O31" s="319"/>
      <c r="P31" s="319"/>
      <c r="Q31" s="617"/>
      <c r="R31" s="58">
        <v>22</v>
      </c>
      <c r="S31" s="319">
        <v>3</v>
      </c>
      <c r="T31" s="319">
        <v>6</v>
      </c>
      <c r="U31" s="440">
        <f>SUM(R31:T31)</f>
        <v>31</v>
      </c>
      <c r="AB31" s="126"/>
    </row>
    <row r="32" spans="1:28" ht="15" customHeight="1">
      <c r="A32" s="620" t="s">
        <v>216</v>
      </c>
      <c r="B32" s="57">
        <v>42</v>
      </c>
      <c r="C32" s="30">
        <v>17</v>
      </c>
      <c r="D32" s="30">
        <v>6</v>
      </c>
      <c r="E32" s="381">
        <f>SUM(B32:D32)</f>
        <v>65</v>
      </c>
      <c r="F32" s="57">
        <v>2</v>
      </c>
      <c r="G32" s="30"/>
      <c r="H32" s="30"/>
      <c r="I32" s="381">
        <f>SUM(F32:H32)</f>
        <v>2</v>
      </c>
      <c r="J32" s="57">
        <v>12</v>
      </c>
      <c r="K32" s="30"/>
      <c r="L32" s="30"/>
      <c r="M32" s="381">
        <f>SUM(J32:L32)</f>
        <v>12</v>
      </c>
      <c r="N32" s="57"/>
      <c r="O32" s="30"/>
      <c r="P32" s="30"/>
      <c r="Q32" s="381"/>
      <c r="R32" s="57"/>
      <c r="S32" s="30"/>
      <c r="T32" s="30"/>
      <c r="U32" s="158"/>
      <c r="AB32" s="126"/>
    </row>
    <row r="33" spans="1:28" ht="15" customHeight="1">
      <c r="A33" s="609" t="s">
        <v>343</v>
      </c>
      <c r="B33" s="57"/>
      <c r="C33" s="30"/>
      <c r="D33" s="30"/>
      <c r="E33" s="381"/>
      <c r="F33" s="57"/>
      <c r="G33" s="30"/>
      <c r="H33" s="30"/>
      <c r="I33" s="381"/>
      <c r="J33" s="57"/>
      <c r="K33" s="30"/>
      <c r="L33" s="30"/>
      <c r="M33" s="381"/>
      <c r="N33" s="57">
        <v>38</v>
      </c>
      <c r="O33" s="30">
        <v>15</v>
      </c>
      <c r="P33" s="30">
        <v>1</v>
      </c>
      <c r="Q33" s="381">
        <f>SUM(N33:P33)</f>
        <v>54</v>
      </c>
      <c r="R33" s="57"/>
      <c r="S33" s="30"/>
      <c r="T33" s="30"/>
      <c r="U33" s="158"/>
      <c r="AB33" s="126"/>
    </row>
    <row r="34" spans="1:28" ht="15" customHeight="1">
      <c r="A34" s="620" t="s">
        <v>233</v>
      </c>
      <c r="B34" s="57">
        <v>54</v>
      </c>
      <c r="C34" s="30">
        <v>7</v>
      </c>
      <c r="D34" s="30">
        <v>6</v>
      </c>
      <c r="E34" s="381">
        <f>SUM(B34:D34)</f>
        <v>67</v>
      </c>
      <c r="F34" s="57">
        <v>44</v>
      </c>
      <c r="G34" s="30">
        <v>2</v>
      </c>
      <c r="H34" s="30">
        <v>2</v>
      </c>
      <c r="I34" s="381">
        <f>SUM(F34:H34)</f>
        <v>48</v>
      </c>
      <c r="J34" s="57"/>
      <c r="K34" s="30"/>
      <c r="L34" s="30"/>
      <c r="M34" s="381"/>
      <c r="N34" s="57"/>
      <c r="O34" s="30"/>
      <c r="P34" s="30"/>
      <c r="Q34" s="381"/>
      <c r="R34" s="57"/>
      <c r="S34" s="30"/>
      <c r="T34" s="30"/>
      <c r="U34" s="158"/>
      <c r="AB34" s="126"/>
    </row>
    <row r="35" spans="1:28" ht="15" customHeight="1" thickBot="1">
      <c r="A35" s="621" t="s">
        <v>534</v>
      </c>
      <c r="B35" s="62">
        <v>71</v>
      </c>
      <c r="C35" s="265">
        <v>5</v>
      </c>
      <c r="D35" s="265">
        <v>4</v>
      </c>
      <c r="E35" s="618">
        <f>SUM(B35:D35)</f>
        <v>80</v>
      </c>
      <c r="F35" s="62">
        <v>75</v>
      </c>
      <c r="G35" s="265">
        <v>7</v>
      </c>
      <c r="H35" s="265">
        <v>2</v>
      </c>
      <c r="I35" s="618">
        <f>SUM(F35:H35)</f>
        <v>84</v>
      </c>
      <c r="J35" s="62"/>
      <c r="K35" s="265"/>
      <c r="L35" s="265"/>
      <c r="M35" s="618"/>
      <c r="N35" s="62">
        <v>12</v>
      </c>
      <c r="O35" s="265">
        <v>3</v>
      </c>
      <c r="P35" s="265"/>
      <c r="Q35" s="618">
        <f>SUM(N35:P35)</f>
        <v>15</v>
      </c>
      <c r="R35" s="62">
        <v>3</v>
      </c>
      <c r="S35" s="265"/>
      <c r="T35" s="265">
        <v>2</v>
      </c>
      <c r="U35" s="441">
        <f>SUM(R35:T35)</f>
        <v>5</v>
      </c>
      <c r="AB35" s="126"/>
    </row>
    <row r="36" spans="1:28" ht="15" customHeight="1" thickBot="1">
      <c r="A36" s="471" t="s">
        <v>192</v>
      </c>
      <c r="B36" s="270">
        <f>SUM(B31:B35)</f>
        <v>219</v>
      </c>
      <c r="C36" s="270">
        <f aca="true" t="shared" si="5" ref="C36:U36">SUM(C31:C35)</f>
        <v>50</v>
      </c>
      <c r="D36" s="270">
        <f t="shared" si="5"/>
        <v>17</v>
      </c>
      <c r="E36" s="270">
        <f t="shared" si="5"/>
        <v>286</v>
      </c>
      <c r="F36" s="270">
        <f t="shared" si="5"/>
        <v>152</v>
      </c>
      <c r="G36" s="270">
        <f t="shared" si="5"/>
        <v>19</v>
      </c>
      <c r="H36" s="270">
        <f t="shared" si="5"/>
        <v>6</v>
      </c>
      <c r="I36" s="270">
        <f t="shared" si="5"/>
        <v>177</v>
      </c>
      <c r="J36" s="270">
        <f t="shared" si="5"/>
        <v>17</v>
      </c>
      <c r="K36" s="270">
        <f t="shared" si="5"/>
        <v>1</v>
      </c>
      <c r="L36" s="270"/>
      <c r="M36" s="270">
        <f t="shared" si="5"/>
        <v>18</v>
      </c>
      <c r="N36" s="270">
        <f t="shared" si="5"/>
        <v>50</v>
      </c>
      <c r="O36" s="270">
        <f t="shared" si="5"/>
        <v>18</v>
      </c>
      <c r="P36" s="270">
        <f t="shared" si="5"/>
        <v>1</v>
      </c>
      <c r="Q36" s="270">
        <f t="shared" si="5"/>
        <v>69</v>
      </c>
      <c r="R36" s="270">
        <f t="shared" si="5"/>
        <v>25</v>
      </c>
      <c r="S36" s="270">
        <f t="shared" si="5"/>
        <v>3</v>
      </c>
      <c r="T36" s="270">
        <f t="shared" si="5"/>
        <v>8</v>
      </c>
      <c r="U36" s="1757">
        <f t="shared" si="5"/>
        <v>36</v>
      </c>
      <c r="AB36" s="126"/>
    </row>
    <row r="37" spans="1:28" ht="15" customHeight="1" thickBot="1">
      <c r="A37" s="471" t="s">
        <v>374</v>
      </c>
      <c r="B37" s="274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75"/>
      <c r="AB37" s="126"/>
    </row>
    <row r="38" spans="1:28" ht="15" customHeight="1">
      <c r="A38" s="622" t="s">
        <v>582</v>
      </c>
      <c r="B38" s="58">
        <v>19</v>
      </c>
      <c r="C38" s="319">
        <v>5</v>
      </c>
      <c r="D38" s="319"/>
      <c r="E38" s="617">
        <f>SUM(B38:D38)</f>
        <v>24</v>
      </c>
      <c r="F38" s="58">
        <v>29</v>
      </c>
      <c r="G38" s="319">
        <v>1</v>
      </c>
      <c r="H38" s="319">
        <v>2</v>
      </c>
      <c r="I38" s="617">
        <f>SUM(F38:H38)</f>
        <v>32</v>
      </c>
      <c r="J38" s="58">
        <v>29</v>
      </c>
      <c r="K38" s="319"/>
      <c r="L38" s="319"/>
      <c r="M38" s="617">
        <f>SUM(J38:L38)</f>
        <v>29</v>
      </c>
      <c r="N38" s="628"/>
      <c r="O38" s="439"/>
      <c r="P38" s="439"/>
      <c r="Q38" s="617"/>
      <c r="R38" s="58"/>
      <c r="S38" s="319"/>
      <c r="T38" s="319"/>
      <c r="U38" s="440"/>
      <c r="AB38" s="126"/>
    </row>
    <row r="39" spans="1:28" ht="15" customHeight="1">
      <c r="A39" s="623" t="s">
        <v>822</v>
      </c>
      <c r="B39" s="57">
        <v>6</v>
      </c>
      <c r="C39" s="30">
        <v>5</v>
      </c>
      <c r="D39" s="30">
        <v>1</v>
      </c>
      <c r="E39" s="381">
        <f>SUM(B39:D39)</f>
        <v>12</v>
      </c>
      <c r="F39" s="57">
        <v>73</v>
      </c>
      <c r="G39" s="30">
        <v>3</v>
      </c>
      <c r="H39" s="30">
        <v>4</v>
      </c>
      <c r="I39" s="381">
        <f>SUM(F39:H39)</f>
        <v>80</v>
      </c>
      <c r="J39" s="57">
        <v>3</v>
      </c>
      <c r="K39" s="30"/>
      <c r="L39" s="30"/>
      <c r="M39" s="381">
        <f>SUM(J39:L39)</f>
        <v>3</v>
      </c>
      <c r="N39" s="176"/>
      <c r="O39" s="124"/>
      <c r="P39" s="124"/>
      <c r="Q39" s="381"/>
      <c r="R39" s="57">
        <v>10</v>
      </c>
      <c r="S39" s="30">
        <v>1</v>
      </c>
      <c r="T39" s="30">
        <v>2</v>
      </c>
      <c r="U39" s="158">
        <f>SUM(R39:T39)</f>
        <v>13</v>
      </c>
      <c r="AB39" s="126"/>
    </row>
    <row r="40" spans="1:28" ht="15" customHeight="1">
      <c r="A40" s="620" t="s">
        <v>313</v>
      </c>
      <c r="B40" s="57"/>
      <c r="C40" s="124"/>
      <c r="D40" s="124"/>
      <c r="E40" s="381"/>
      <c r="F40" s="176"/>
      <c r="G40" s="124"/>
      <c r="H40" s="124"/>
      <c r="I40" s="381"/>
      <c r="J40" s="176"/>
      <c r="K40" s="124"/>
      <c r="L40" s="124"/>
      <c r="M40" s="381"/>
      <c r="N40" s="176"/>
      <c r="O40" s="124"/>
      <c r="P40" s="124"/>
      <c r="Q40" s="381"/>
      <c r="R40" s="176"/>
      <c r="S40" s="124"/>
      <c r="T40" s="124"/>
      <c r="U40" s="158"/>
      <c r="AB40" s="126"/>
    </row>
    <row r="41" spans="1:28" ht="15" customHeight="1">
      <c r="A41" s="609" t="s">
        <v>547</v>
      </c>
      <c r="B41" s="57">
        <v>41</v>
      </c>
      <c r="C41" s="30">
        <v>2</v>
      </c>
      <c r="D41" s="30">
        <v>1</v>
      </c>
      <c r="E41" s="381">
        <f>SUM(B41:D41)</f>
        <v>44</v>
      </c>
      <c r="F41" s="57">
        <v>35</v>
      </c>
      <c r="G41" s="30">
        <v>2</v>
      </c>
      <c r="H41" s="30"/>
      <c r="I41" s="381">
        <f>SUM(F41:H41)</f>
        <v>37</v>
      </c>
      <c r="J41" s="57"/>
      <c r="K41" s="30"/>
      <c r="L41" s="30"/>
      <c r="M41" s="381"/>
      <c r="N41" s="57"/>
      <c r="O41" s="30"/>
      <c r="P41" s="30"/>
      <c r="Q41" s="381"/>
      <c r="R41" s="57"/>
      <c r="S41" s="30"/>
      <c r="T41" s="30"/>
      <c r="U41" s="158"/>
      <c r="AB41" s="126"/>
    </row>
    <row r="42" spans="1:28" ht="15" customHeight="1">
      <c r="A42" s="609" t="s">
        <v>344</v>
      </c>
      <c r="B42" s="57">
        <v>23</v>
      </c>
      <c r="C42" s="30">
        <v>3</v>
      </c>
      <c r="D42" s="30">
        <v>1</v>
      </c>
      <c r="E42" s="381">
        <f>SUM(B42:D42)</f>
        <v>27</v>
      </c>
      <c r="F42" s="57">
        <v>28</v>
      </c>
      <c r="G42" s="30">
        <v>1</v>
      </c>
      <c r="H42" s="30">
        <v>1</v>
      </c>
      <c r="I42" s="381">
        <f>SUM(F42:H42)</f>
        <v>30</v>
      </c>
      <c r="J42" s="57"/>
      <c r="K42" s="30"/>
      <c r="L42" s="30"/>
      <c r="M42" s="381"/>
      <c r="N42" s="57"/>
      <c r="O42" s="30"/>
      <c r="P42" s="30"/>
      <c r="Q42" s="381"/>
      <c r="R42" s="57"/>
      <c r="S42" s="30"/>
      <c r="T42" s="30"/>
      <c r="U42" s="158"/>
      <c r="AB42" s="126"/>
    </row>
    <row r="43" spans="1:28" ht="15" customHeight="1">
      <c r="A43" s="620" t="s">
        <v>301</v>
      </c>
      <c r="B43" s="57"/>
      <c r="C43" s="30"/>
      <c r="D43" s="30"/>
      <c r="E43" s="381"/>
      <c r="F43" s="57">
        <v>52</v>
      </c>
      <c r="G43" s="30">
        <v>2</v>
      </c>
      <c r="H43" s="30"/>
      <c r="I43" s="381">
        <f>SUM(F43:H43)</f>
        <v>54</v>
      </c>
      <c r="J43" s="57">
        <v>14</v>
      </c>
      <c r="K43" s="30"/>
      <c r="L43" s="30"/>
      <c r="M43" s="381">
        <f>SUM(J43:L43)</f>
        <v>14</v>
      </c>
      <c r="N43" s="176"/>
      <c r="O43" s="124"/>
      <c r="P43" s="124"/>
      <c r="Q43" s="381"/>
      <c r="R43" s="57"/>
      <c r="S43" s="30"/>
      <c r="T43" s="30"/>
      <c r="U43" s="158"/>
      <c r="AB43" s="126"/>
    </row>
    <row r="44" spans="1:28" ht="15" customHeight="1">
      <c r="A44" s="624" t="s">
        <v>1060</v>
      </c>
      <c r="B44" s="57">
        <v>18</v>
      </c>
      <c r="C44" s="30"/>
      <c r="D44" s="30">
        <v>1</v>
      </c>
      <c r="E44" s="381">
        <f aca="true" t="shared" si="6" ref="E44:E49">SUM(B44:D44)</f>
        <v>19</v>
      </c>
      <c r="F44" s="57"/>
      <c r="G44" s="30"/>
      <c r="H44" s="30"/>
      <c r="I44" s="381"/>
      <c r="J44" s="57"/>
      <c r="K44" s="30"/>
      <c r="L44" s="30"/>
      <c r="M44" s="381"/>
      <c r="N44" s="176"/>
      <c r="O44" s="124"/>
      <c r="P44" s="124"/>
      <c r="Q44" s="381"/>
      <c r="R44" s="57">
        <v>1</v>
      </c>
      <c r="S44" s="30"/>
      <c r="T44" s="30"/>
      <c r="U44" s="158">
        <f>SUM(R44:T44)</f>
        <v>1</v>
      </c>
      <c r="AB44" s="126"/>
    </row>
    <row r="45" spans="1:28" ht="15" customHeight="1">
      <c r="A45" s="609" t="s">
        <v>819</v>
      </c>
      <c r="B45" s="57">
        <v>55</v>
      </c>
      <c r="C45" s="30">
        <v>4</v>
      </c>
      <c r="D45" s="30"/>
      <c r="E45" s="381">
        <f t="shared" si="6"/>
        <v>59</v>
      </c>
      <c r="F45" s="57"/>
      <c r="G45" s="30"/>
      <c r="H45" s="30"/>
      <c r="I45" s="381"/>
      <c r="J45" s="57"/>
      <c r="K45" s="30"/>
      <c r="L45" s="30"/>
      <c r="M45" s="381"/>
      <c r="N45" s="57"/>
      <c r="O45" s="30"/>
      <c r="P45" s="30"/>
      <c r="Q45" s="381"/>
      <c r="R45" s="57">
        <v>1</v>
      </c>
      <c r="S45" s="30"/>
      <c r="T45" s="30"/>
      <c r="U45" s="158">
        <f>SUM(R45:T45)</f>
        <v>1</v>
      </c>
      <c r="AB45" s="126"/>
    </row>
    <row r="46" spans="1:28" ht="15" customHeight="1">
      <c r="A46" s="620" t="s">
        <v>280</v>
      </c>
      <c r="B46" s="57">
        <v>9</v>
      </c>
      <c r="C46" s="30">
        <v>2</v>
      </c>
      <c r="D46" s="30">
        <v>1</v>
      </c>
      <c r="E46" s="381">
        <f t="shared" si="6"/>
        <v>12</v>
      </c>
      <c r="F46" s="57">
        <v>15</v>
      </c>
      <c r="G46" s="30">
        <v>2</v>
      </c>
      <c r="H46" s="30"/>
      <c r="I46" s="381">
        <f>SUM(F46:H46)</f>
        <v>17</v>
      </c>
      <c r="J46" s="57">
        <v>3</v>
      </c>
      <c r="K46" s="30"/>
      <c r="L46" s="30"/>
      <c r="M46" s="381">
        <f>SUM(J46:L46)</f>
        <v>3</v>
      </c>
      <c r="N46" s="176"/>
      <c r="O46" s="124"/>
      <c r="P46" s="124"/>
      <c r="Q46" s="381"/>
      <c r="R46" s="57">
        <v>1</v>
      </c>
      <c r="S46" s="30"/>
      <c r="T46" s="30"/>
      <c r="U46" s="158">
        <f>SUM(R46:T46)</f>
        <v>1</v>
      </c>
      <c r="AB46" s="126"/>
    </row>
    <row r="47" spans="1:28" ht="15" customHeight="1">
      <c r="A47" s="623" t="s">
        <v>281</v>
      </c>
      <c r="B47" s="57">
        <v>7</v>
      </c>
      <c r="C47" s="30">
        <v>1</v>
      </c>
      <c r="D47" s="30"/>
      <c r="E47" s="381">
        <f t="shared" si="6"/>
        <v>8</v>
      </c>
      <c r="F47" s="57">
        <v>19</v>
      </c>
      <c r="G47" s="30">
        <v>1</v>
      </c>
      <c r="H47" s="30">
        <v>3</v>
      </c>
      <c r="I47" s="381">
        <f>SUM(F47:H47)</f>
        <v>23</v>
      </c>
      <c r="J47" s="57">
        <v>5</v>
      </c>
      <c r="K47" s="30"/>
      <c r="L47" s="30"/>
      <c r="M47" s="381">
        <f>SUM(J47:L47)</f>
        <v>5</v>
      </c>
      <c r="N47" s="176"/>
      <c r="O47" s="124"/>
      <c r="P47" s="124"/>
      <c r="Q47" s="381"/>
      <c r="R47" s="57"/>
      <c r="S47" s="30"/>
      <c r="T47" s="30"/>
      <c r="U47" s="158"/>
      <c r="AB47" s="126"/>
    </row>
    <row r="48" spans="1:28" ht="15" customHeight="1">
      <c r="A48" s="609" t="s">
        <v>345</v>
      </c>
      <c r="B48" s="57">
        <v>3</v>
      </c>
      <c r="C48" s="30"/>
      <c r="D48" s="30">
        <v>1</v>
      </c>
      <c r="E48" s="381">
        <f t="shared" si="6"/>
        <v>4</v>
      </c>
      <c r="F48" s="57">
        <v>8</v>
      </c>
      <c r="G48" s="30">
        <v>1</v>
      </c>
      <c r="H48" s="30"/>
      <c r="I48" s="381">
        <f>SUM(F48:H48)</f>
        <v>9</v>
      </c>
      <c r="J48" s="57"/>
      <c r="K48" s="30"/>
      <c r="L48" s="30"/>
      <c r="M48" s="381"/>
      <c r="N48" s="57"/>
      <c r="O48" s="30"/>
      <c r="P48" s="30"/>
      <c r="Q48" s="381"/>
      <c r="R48" s="57"/>
      <c r="S48" s="30"/>
      <c r="T48" s="30"/>
      <c r="U48" s="158"/>
      <c r="AB48" s="126"/>
    </row>
    <row r="49" spans="1:28" ht="15" customHeight="1">
      <c r="A49" s="609" t="s">
        <v>346</v>
      </c>
      <c r="B49" s="57">
        <v>17</v>
      </c>
      <c r="C49" s="30">
        <v>2</v>
      </c>
      <c r="D49" s="30"/>
      <c r="E49" s="381">
        <f t="shared" si="6"/>
        <v>19</v>
      </c>
      <c r="F49" s="57">
        <v>13</v>
      </c>
      <c r="G49" s="30"/>
      <c r="H49" s="30"/>
      <c r="I49" s="381">
        <f>SUM(F49:H49)</f>
        <v>13</v>
      </c>
      <c r="J49" s="57">
        <v>2</v>
      </c>
      <c r="K49" s="30"/>
      <c r="L49" s="30"/>
      <c r="M49" s="381">
        <f>SUM(J49:L49)</f>
        <v>2</v>
      </c>
      <c r="N49" s="57"/>
      <c r="O49" s="30"/>
      <c r="P49" s="30"/>
      <c r="Q49" s="381"/>
      <c r="R49" s="57">
        <v>3</v>
      </c>
      <c r="S49" s="30"/>
      <c r="T49" s="30"/>
      <c r="U49" s="158">
        <f>SUM(R49:T49)</f>
        <v>3</v>
      </c>
      <c r="AB49" s="126"/>
    </row>
    <row r="50" spans="1:28" ht="15" customHeight="1">
      <c r="A50" s="609" t="s">
        <v>347</v>
      </c>
      <c r="B50" s="57"/>
      <c r="C50" s="30"/>
      <c r="D50" s="30"/>
      <c r="E50" s="381"/>
      <c r="F50" s="57"/>
      <c r="G50" s="30"/>
      <c r="H50" s="30"/>
      <c r="I50" s="381"/>
      <c r="J50" s="57"/>
      <c r="K50" s="30"/>
      <c r="L50" s="30"/>
      <c r="M50" s="381"/>
      <c r="N50" s="57">
        <v>15</v>
      </c>
      <c r="O50" s="30">
        <v>5</v>
      </c>
      <c r="P50" s="30">
        <v>1</v>
      </c>
      <c r="Q50" s="381">
        <f>SUM(N50:P50)</f>
        <v>21</v>
      </c>
      <c r="R50" s="57"/>
      <c r="S50" s="30"/>
      <c r="T50" s="30"/>
      <c r="U50" s="158"/>
      <c r="AB50" s="126"/>
    </row>
    <row r="51" spans="1:28" ht="15" customHeight="1" thickBot="1">
      <c r="A51" s="625" t="s">
        <v>820</v>
      </c>
      <c r="B51" s="62">
        <v>14</v>
      </c>
      <c r="C51" s="265"/>
      <c r="D51" s="265"/>
      <c r="E51" s="618">
        <f>SUM(B51:D51)</f>
        <v>14</v>
      </c>
      <c r="F51" s="62">
        <v>11</v>
      </c>
      <c r="G51" s="265"/>
      <c r="H51" s="265"/>
      <c r="I51" s="618">
        <f>SUM(F51:H51)</f>
        <v>11</v>
      </c>
      <c r="J51" s="62">
        <v>4</v>
      </c>
      <c r="K51" s="265"/>
      <c r="L51" s="265"/>
      <c r="M51" s="618">
        <f>SUM(J51:L51)</f>
        <v>4</v>
      </c>
      <c r="N51" s="62"/>
      <c r="O51" s="265"/>
      <c r="P51" s="265"/>
      <c r="Q51" s="618"/>
      <c r="R51" s="62"/>
      <c r="S51" s="265"/>
      <c r="T51" s="265"/>
      <c r="U51" s="441"/>
      <c r="AB51" s="126"/>
    </row>
    <row r="52" spans="1:28" ht="15" customHeight="1" thickBot="1">
      <c r="A52" s="471" t="s">
        <v>192</v>
      </c>
      <c r="B52" s="627">
        <f>SUM(B38:B51)</f>
        <v>212</v>
      </c>
      <c r="C52" s="627">
        <f aca="true" t="shared" si="7" ref="C52:U52">SUM(C38:C51)</f>
        <v>24</v>
      </c>
      <c r="D52" s="627">
        <f t="shared" si="7"/>
        <v>6</v>
      </c>
      <c r="E52" s="627">
        <f t="shared" si="7"/>
        <v>242</v>
      </c>
      <c r="F52" s="627">
        <f t="shared" si="7"/>
        <v>283</v>
      </c>
      <c r="G52" s="627">
        <f t="shared" si="7"/>
        <v>13</v>
      </c>
      <c r="H52" s="627">
        <f t="shared" si="7"/>
        <v>10</v>
      </c>
      <c r="I52" s="627">
        <f t="shared" si="7"/>
        <v>306</v>
      </c>
      <c r="J52" s="627">
        <f t="shared" si="7"/>
        <v>60</v>
      </c>
      <c r="K52" s="627"/>
      <c r="L52" s="627"/>
      <c r="M52" s="627">
        <f t="shared" si="7"/>
        <v>60</v>
      </c>
      <c r="N52" s="627">
        <f t="shared" si="7"/>
        <v>15</v>
      </c>
      <c r="O52" s="627">
        <f t="shared" si="7"/>
        <v>5</v>
      </c>
      <c r="P52" s="627">
        <f t="shared" si="7"/>
        <v>1</v>
      </c>
      <c r="Q52" s="627">
        <f t="shared" si="7"/>
        <v>21</v>
      </c>
      <c r="R52" s="627">
        <f t="shared" si="7"/>
        <v>16</v>
      </c>
      <c r="S52" s="627">
        <f t="shared" si="7"/>
        <v>1</v>
      </c>
      <c r="T52" s="627">
        <f t="shared" si="7"/>
        <v>2</v>
      </c>
      <c r="U52" s="264">
        <f t="shared" si="7"/>
        <v>19</v>
      </c>
      <c r="AB52" s="126"/>
    </row>
    <row r="53" spans="1:28" ht="15" customHeight="1">
      <c r="A53" s="1716" t="s">
        <v>786</v>
      </c>
      <c r="B53" s="1717"/>
      <c r="C53" s="1717"/>
      <c r="D53" s="1717"/>
      <c r="E53" s="1717"/>
      <c r="F53" s="1717"/>
      <c r="G53" s="1717"/>
      <c r="H53" s="1717"/>
      <c r="I53" s="1717"/>
      <c r="J53" s="1717"/>
      <c r="K53" s="1717"/>
      <c r="L53" s="1717"/>
      <c r="M53" s="1717"/>
      <c r="N53" s="24"/>
      <c r="O53" s="24"/>
      <c r="P53" s="24"/>
      <c r="Q53" s="24"/>
      <c r="R53" s="24"/>
      <c r="S53" s="24"/>
      <c r="T53" s="24"/>
      <c r="U53" s="24"/>
      <c r="AB53" s="126"/>
    </row>
    <row r="54" spans="1:28" ht="15" customHeight="1" thickBot="1">
      <c r="A54" s="1716" t="s">
        <v>8</v>
      </c>
      <c r="B54" s="1717"/>
      <c r="C54" s="1717"/>
      <c r="D54" s="1717"/>
      <c r="E54" s="1717"/>
      <c r="F54" s="1717"/>
      <c r="G54" s="1717"/>
      <c r="H54" s="1717"/>
      <c r="I54" s="1717"/>
      <c r="J54" s="1717"/>
      <c r="K54" s="1717"/>
      <c r="L54" s="1717"/>
      <c r="M54" s="1717"/>
      <c r="N54" s="24"/>
      <c r="O54" s="24"/>
      <c r="P54" s="24"/>
      <c r="Q54" s="24"/>
      <c r="R54" s="24"/>
      <c r="S54" s="24"/>
      <c r="T54" s="24"/>
      <c r="U54" s="24"/>
      <c r="AB54" s="126"/>
    </row>
    <row r="55" spans="1:28" ht="15" customHeight="1" thickBot="1">
      <c r="A55" s="471" t="s">
        <v>315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75"/>
      <c r="AB55" s="126"/>
    </row>
    <row r="56" spans="1:28" ht="15" customHeight="1">
      <c r="A56" s="629" t="s">
        <v>223</v>
      </c>
      <c r="B56" s="58">
        <v>118</v>
      </c>
      <c r="C56" s="319">
        <v>16</v>
      </c>
      <c r="D56" s="319">
        <v>4</v>
      </c>
      <c r="E56" s="617">
        <f>SUM(B56:D56)</f>
        <v>138</v>
      </c>
      <c r="F56" s="58">
        <v>91</v>
      </c>
      <c r="G56" s="319">
        <v>11</v>
      </c>
      <c r="H56" s="319">
        <v>7</v>
      </c>
      <c r="I56" s="617">
        <f>SUM(F56:H56)</f>
        <v>109</v>
      </c>
      <c r="J56" s="58">
        <v>6</v>
      </c>
      <c r="K56" s="319"/>
      <c r="L56" s="319">
        <v>1</v>
      </c>
      <c r="M56" s="617">
        <f>SUM(J56:L56)</f>
        <v>7</v>
      </c>
      <c r="N56" s="58">
        <v>28</v>
      </c>
      <c r="O56" s="319">
        <v>7</v>
      </c>
      <c r="P56" s="319"/>
      <c r="Q56" s="617">
        <f>SUM(N56:P56)</f>
        <v>35</v>
      </c>
      <c r="R56" s="58">
        <v>5</v>
      </c>
      <c r="S56" s="319"/>
      <c r="T56" s="319"/>
      <c r="U56" s="440">
        <f>SUM(R56:T56)</f>
        <v>5</v>
      </c>
      <c r="AB56" s="126"/>
    </row>
    <row r="57" spans="1:28" ht="15" customHeight="1">
      <c r="A57" s="611" t="s">
        <v>348</v>
      </c>
      <c r="B57" s="57"/>
      <c r="C57" s="30"/>
      <c r="D57" s="30"/>
      <c r="E57" s="381"/>
      <c r="F57" s="57"/>
      <c r="G57" s="30"/>
      <c r="H57" s="30"/>
      <c r="I57" s="381"/>
      <c r="J57" s="57"/>
      <c r="K57" s="30"/>
      <c r="L57" s="30"/>
      <c r="M57" s="381"/>
      <c r="N57" s="57">
        <v>31</v>
      </c>
      <c r="O57" s="30">
        <v>10</v>
      </c>
      <c r="P57" s="30"/>
      <c r="Q57" s="381">
        <f>SUM(N57:P57)</f>
        <v>41</v>
      </c>
      <c r="R57" s="57"/>
      <c r="S57" s="30"/>
      <c r="T57" s="30"/>
      <c r="U57" s="158"/>
      <c r="AB57" s="126"/>
    </row>
    <row r="58" spans="1:28" ht="15" customHeight="1">
      <c r="A58" s="620" t="s">
        <v>225</v>
      </c>
      <c r="B58" s="57">
        <v>39</v>
      </c>
      <c r="C58" s="30">
        <v>8</v>
      </c>
      <c r="D58" s="30">
        <v>2</v>
      </c>
      <c r="E58" s="381">
        <f>SUM(B58:D58)</f>
        <v>49</v>
      </c>
      <c r="F58" s="57">
        <v>31</v>
      </c>
      <c r="G58" s="30">
        <v>1</v>
      </c>
      <c r="H58" s="30"/>
      <c r="I58" s="381">
        <f>SUM(F58:H58)</f>
        <v>32</v>
      </c>
      <c r="J58" s="57">
        <v>1</v>
      </c>
      <c r="K58" s="30"/>
      <c r="L58" s="30"/>
      <c r="M58" s="381">
        <f>SUM(J58:L58)</f>
        <v>1</v>
      </c>
      <c r="N58" s="57"/>
      <c r="O58" s="30"/>
      <c r="P58" s="30"/>
      <c r="Q58" s="381"/>
      <c r="R58" s="57">
        <v>3</v>
      </c>
      <c r="S58" s="30">
        <v>1</v>
      </c>
      <c r="T58" s="30">
        <v>1</v>
      </c>
      <c r="U58" s="158">
        <f>SUM(R58:T58)</f>
        <v>5</v>
      </c>
      <c r="AB58" s="126"/>
    </row>
    <row r="59" spans="1:28" ht="15" customHeight="1">
      <c r="A59" s="620" t="s">
        <v>289</v>
      </c>
      <c r="B59" s="57">
        <v>258</v>
      </c>
      <c r="C59" s="30">
        <v>120</v>
      </c>
      <c r="D59" s="30">
        <v>18</v>
      </c>
      <c r="E59" s="381">
        <f>SUM(B59:D59)</f>
        <v>396</v>
      </c>
      <c r="F59" s="57">
        <v>124</v>
      </c>
      <c r="G59" s="30">
        <v>39</v>
      </c>
      <c r="H59" s="30">
        <v>18</v>
      </c>
      <c r="I59" s="381">
        <f>SUM(F59:H59)</f>
        <v>181</v>
      </c>
      <c r="J59" s="57">
        <v>15</v>
      </c>
      <c r="K59" s="30"/>
      <c r="L59" s="30">
        <v>3</v>
      </c>
      <c r="M59" s="381">
        <f>SUM(J59:L59)</f>
        <v>18</v>
      </c>
      <c r="N59" s="57"/>
      <c r="O59" s="30"/>
      <c r="P59" s="30"/>
      <c r="Q59" s="381"/>
      <c r="R59" s="57">
        <v>3</v>
      </c>
      <c r="S59" s="30">
        <v>2</v>
      </c>
      <c r="T59" s="30">
        <v>1</v>
      </c>
      <c r="U59" s="158">
        <f>SUM(R59:T59)</f>
        <v>6</v>
      </c>
      <c r="AB59" s="126"/>
    </row>
    <row r="60" spans="1:28" ht="15" customHeight="1">
      <c r="A60" s="620" t="s">
        <v>228</v>
      </c>
      <c r="B60" s="57">
        <v>35</v>
      </c>
      <c r="C60" s="30">
        <v>11</v>
      </c>
      <c r="D60" s="30">
        <v>9</v>
      </c>
      <c r="E60" s="381">
        <f>SUM(B60:D60)</f>
        <v>55</v>
      </c>
      <c r="F60" s="57">
        <v>20</v>
      </c>
      <c r="G60" s="30">
        <v>2</v>
      </c>
      <c r="H60" s="30">
        <v>4</v>
      </c>
      <c r="I60" s="381">
        <f>SUM(F60:H60)</f>
        <v>26</v>
      </c>
      <c r="J60" s="57"/>
      <c r="K60" s="30"/>
      <c r="L60" s="30"/>
      <c r="M60" s="381"/>
      <c r="N60" s="57"/>
      <c r="O60" s="30"/>
      <c r="P60" s="30"/>
      <c r="Q60" s="381"/>
      <c r="R60" s="57">
        <v>2</v>
      </c>
      <c r="S60" s="30"/>
      <c r="T60" s="30">
        <v>1</v>
      </c>
      <c r="U60" s="158">
        <f>SUM(R60:T60)</f>
        <v>3</v>
      </c>
      <c r="AB60" s="126"/>
    </row>
    <row r="61" spans="1:28" ht="15" customHeight="1">
      <c r="A61" s="620" t="s">
        <v>361</v>
      </c>
      <c r="B61" s="57"/>
      <c r="C61" s="30"/>
      <c r="D61" s="30"/>
      <c r="E61" s="381"/>
      <c r="F61" s="57"/>
      <c r="G61" s="30"/>
      <c r="H61" s="30"/>
      <c r="I61" s="381"/>
      <c r="J61" s="57"/>
      <c r="K61" s="30"/>
      <c r="L61" s="30"/>
      <c r="M61" s="381"/>
      <c r="N61" s="57">
        <v>95</v>
      </c>
      <c r="O61" s="30">
        <v>38</v>
      </c>
      <c r="P61" s="30">
        <v>5</v>
      </c>
      <c r="Q61" s="381">
        <f>SUM(N61:P61)</f>
        <v>138</v>
      </c>
      <c r="R61" s="57"/>
      <c r="S61" s="30"/>
      <c r="T61" s="30"/>
      <c r="U61" s="158"/>
      <c r="AB61" s="126"/>
    </row>
    <row r="62" spans="1:28" ht="15" customHeight="1">
      <c r="A62" s="620" t="s">
        <v>226</v>
      </c>
      <c r="B62" s="57">
        <v>35</v>
      </c>
      <c r="C62" s="30">
        <v>8</v>
      </c>
      <c r="D62" s="30">
        <v>2</v>
      </c>
      <c r="E62" s="381">
        <f aca="true" t="shared" si="8" ref="E62:E71">SUM(B62:D62)</f>
        <v>45</v>
      </c>
      <c r="F62" s="57">
        <v>14</v>
      </c>
      <c r="G62" s="30"/>
      <c r="H62" s="30"/>
      <c r="I62" s="381">
        <f aca="true" t="shared" si="9" ref="I62:I71">SUM(F62:H62)</f>
        <v>14</v>
      </c>
      <c r="J62" s="57">
        <v>1</v>
      </c>
      <c r="K62" s="30"/>
      <c r="L62" s="30"/>
      <c r="M62" s="381">
        <f>SUM(J62:L62)</f>
        <v>1</v>
      </c>
      <c r="N62" s="57"/>
      <c r="O62" s="30"/>
      <c r="P62" s="30"/>
      <c r="Q62" s="381"/>
      <c r="R62" s="57"/>
      <c r="S62" s="30"/>
      <c r="T62" s="30"/>
      <c r="U62" s="158">
        <f>SUM(R62:T62)</f>
        <v>0</v>
      </c>
      <c r="AB62" s="126"/>
    </row>
    <row r="63" spans="1:28" ht="15" customHeight="1">
      <c r="A63" s="620" t="s">
        <v>134</v>
      </c>
      <c r="B63" s="57">
        <v>114</v>
      </c>
      <c r="C63" s="30">
        <v>41</v>
      </c>
      <c r="D63" s="30">
        <v>6</v>
      </c>
      <c r="E63" s="381">
        <f t="shared" si="8"/>
        <v>161</v>
      </c>
      <c r="F63" s="57">
        <v>43</v>
      </c>
      <c r="G63" s="30">
        <v>11</v>
      </c>
      <c r="H63" s="30">
        <v>5</v>
      </c>
      <c r="I63" s="381">
        <f t="shared" si="9"/>
        <v>59</v>
      </c>
      <c r="J63" s="57">
        <v>1</v>
      </c>
      <c r="K63" s="30"/>
      <c r="L63" s="30"/>
      <c r="M63" s="381">
        <f>SUM(J63:L63)</f>
        <v>1</v>
      </c>
      <c r="N63" s="57"/>
      <c r="O63" s="30"/>
      <c r="P63" s="30"/>
      <c r="Q63" s="381"/>
      <c r="R63" s="57">
        <v>14</v>
      </c>
      <c r="S63" s="30">
        <v>10</v>
      </c>
      <c r="T63" s="30">
        <v>2</v>
      </c>
      <c r="U63" s="158">
        <f>SUM(R63:T63)</f>
        <v>26</v>
      </c>
      <c r="AB63" s="126"/>
    </row>
    <row r="64" spans="1:28" ht="15" customHeight="1">
      <c r="A64" s="620" t="s">
        <v>222</v>
      </c>
      <c r="B64" s="57">
        <v>220</v>
      </c>
      <c r="C64" s="30">
        <v>42</v>
      </c>
      <c r="D64" s="30">
        <v>7</v>
      </c>
      <c r="E64" s="381">
        <f t="shared" si="8"/>
        <v>269</v>
      </c>
      <c r="F64" s="57">
        <v>90</v>
      </c>
      <c r="G64" s="30">
        <v>3</v>
      </c>
      <c r="H64" s="30">
        <v>5</v>
      </c>
      <c r="I64" s="381">
        <f t="shared" si="9"/>
        <v>98</v>
      </c>
      <c r="J64" s="57"/>
      <c r="K64" s="30"/>
      <c r="L64" s="30">
        <v>1</v>
      </c>
      <c r="M64" s="381">
        <f>SUM(J64:L64)</f>
        <v>1</v>
      </c>
      <c r="N64" s="57"/>
      <c r="O64" s="30"/>
      <c r="P64" s="30"/>
      <c r="Q64" s="381"/>
      <c r="R64" s="57">
        <v>1</v>
      </c>
      <c r="S64" s="30"/>
      <c r="T64" s="30"/>
      <c r="U64" s="158">
        <f>SUM(R64:T64)</f>
        <v>1</v>
      </c>
      <c r="AB64" s="126"/>
    </row>
    <row r="65" spans="1:28" ht="15" customHeight="1">
      <c r="A65" s="620" t="s">
        <v>227</v>
      </c>
      <c r="B65" s="57">
        <v>41</v>
      </c>
      <c r="C65" s="30">
        <v>5</v>
      </c>
      <c r="D65" s="30">
        <v>2</v>
      </c>
      <c r="E65" s="381">
        <f t="shared" si="8"/>
        <v>48</v>
      </c>
      <c r="F65" s="57">
        <v>29</v>
      </c>
      <c r="G65" s="30"/>
      <c r="H65" s="30">
        <v>5</v>
      </c>
      <c r="I65" s="381">
        <f t="shared" si="9"/>
        <v>34</v>
      </c>
      <c r="J65" s="57"/>
      <c r="K65" s="30"/>
      <c r="L65" s="30"/>
      <c r="M65" s="381"/>
      <c r="N65" s="57"/>
      <c r="O65" s="30"/>
      <c r="P65" s="30"/>
      <c r="Q65" s="381"/>
      <c r="R65" s="57"/>
      <c r="S65" s="30"/>
      <c r="T65" s="30"/>
      <c r="U65" s="158"/>
      <c r="AB65" s="126"/>
    </row>
    <row r="66" spans="1:28" ht="15" customHeight="1">
      <c r="A66" s="620" t="s">
        <v>224</v>
      </c>
      <c r="B66" s="57">
        <v>42</v>
      </c>
      <c r="C66" s="30">
        <v>26</v>
      </c>
      <c r="D66" s="30">
        <v>4</v>
      </c>
      <c r="E66" s="381">
        <f t="shared" si="8"/>
        <v>72</v>
      </c>
      <c r="F66" s="57">
        <v>21</v>
      </c>
      <c r="G66" s="30">
        <v>7</v>
      </c>
      <c r="H66" s="30">
        <v>1</v>
      </c>
      <c r="I66" s="381">
        <f t="shared" si="9"/>
        <v>29</v>
      </c>
      <c r="J66" s="57">
        <v>4</v>
      </c>
      <c r="K66" s="30"/>
      <c r="L66" s="30"/>
      <c r="M66" s="381">
        <f>SUM(J66:L66)</f>
        <v>4</v>
      </c>
      <c r="N66" s="57"/>
      <c r="O66" s="30"/>
      <c r="P66" s="30"/>
      <c r="Q66" s="381"/>
      <c r="R66" s="57"/>
      <c r="S66" s="30">
        <v>2</v>
      </c>
      <c r="T66" s="30">
        <v>1</v>
      </c>
      <c r="U66" s="158">
        <f>SUM(R66:T66)</f>
        <v>3</v>
      </c>
      <c r="AB66" s="126"/>
    </row>
    <row r="67" spans="1:28" ht="15" customHeight="1">
      <c r="A67" s="620" t="s">
        <v>232</v>
      </c>
      <c r="B67" s="57">
        <v>26</v>
      </c>
      <c r="C67" s="30">
        <v>4</v>
      </c>
      <c r="D67" s="30">
        <v>3</v>
      </c>
      <c r="E67" s="381">
        <f t="shared" si="8"/>
        <v>33</v>
      </c>
      <c r="F67" s="57">
        <v>17</v>
      </c>
      <c r="G67" s="30"/>
      <c r="H67" s="30">
        <v>1</v>
      </c>
      <c r="I67" s="381">
        <f t="shared" si="9"/>
        <v>18</v>
      </c>
      <c r="J67" s="57">
        <v>1</v>
      </c>
      <c r="K67" s="30"/>
      <c r="L67" s="30"/>
      <c r="M67" s="381">
        <f>SUM(J67:L67)</f>
        <v>1</v>
      </c>
      <c r="N67" s="57"/>
      <c r="O67" s="30"/>
      <c r="P67" s="30"/>
      <c r="Q67" s="381"/>
      <c r="R67" s="57"/>
      <c r="S67" s="30"/>
      <c r="T67" s="30"/>
      <c r="U67" s="158"/>
      <c r="AB67" s="126"/>
    </row>
    <row r="68" spans="1:28" ht="15" customHeight="1">
      <c r="A68" s="620" t="s">
        <v>230</v>
      </c>
      <c r="B68" s="57">
        <v>166</v>
      </c>
      <c r="C68" s="30">
        <v>76</v>
      </c>
      <c r="D68" s="30">
        <v>21</v>
      </c>
      <c r="E68" s="381">
        <f t="shared" si="8"/>
        <v>263</v>
      </c>
      <c r="F68" s="57">
        <v>98</v>
      </c>
      <c r="G68" s="30">
        <v>21</v>
      </c>
      <c r="H68" s="30">
        <v>8</v>
      </c>
      <c r="I68" s="381">
        <f t="shared" si="9"/>
        <v>127</v>
      </c>
      <c r="J68" s="57">
        <v>1</v>
      </c>
      <c r="K68" s="30"/>
      <c r="L68" s="30"/>
      <c r="M68" s="381">
        <f>SUM(J68:L68)</f>
        <v>1</v>
      </c>
      <c r="N68" s="57"/>
      <c r="O68" s="30"/>
      <c r="P68" s="30"/>
      <c r="Q68" s="381"/>
      <c r="R68" s="57"/>
      <c r="S68" s="30"/>
      <c r="T68" s="30"/>
      <c r="U68" s="158"/>
      <c r="AB68" s="126"/>
    </row>
    <row r="69" spans="1:28" ht="15" customHeight="1">
      <c r="A69" s="620" t="s">
        <v>231</v>
      </c>
      <c r="B69" s="57">
        <v>61</v>
      </c>
      <c r="C69" s="30">
        <v>12</v>
      </c>
      <c r="D69" s="30">
        <v>4</v>
      </c>
      <c r="E69" s="381">
        <f t="shared" si="8"/>
        <v>77</v>
      </c>
      <c r="F69" s="57">
        <v>25</v>
      </c>
      <c r="G69" s="30">
        <v>5</v>
      </c>
      <c r="H69" s="30">
        <v>2</v>
      </c>
      <c r="I69" s="381">
        <f t="shared" si="9"/>
        <v>32</v>
      </c>
      <c r="J69" s="57">
        <v>4</v>
      </c>
      <c r="K69" s="30"/>
      <c r="L69" s="30"/>
      <c r="M69" s="381">
        <f>SUM(J69:L69)</f>
        <v>4</v>
      </c>
      <c r="N69" s="57"/>
      <c r="O69" s="30"/>
      <c r="P69" s="30"/>
      <c r="Q69" s="381"/>
      <c r="R69" s="57"/>
      <c r="S69" s="30"/>
      <c r="T69" s="30"/>
      <c r="U69" s="158"/>
      <c r="AB69" s="126"/>
    </row>
    <row r="70" spans="1:28" ht="15" customHeight="1">
      <c r="A70" s="620" t="s">
        <v>286</v>
      </c>
      <c r="B70" s="57">
        <v>5</v>
      </c>
      <c r="C70" s="30">
        <v>3</v>
      </c>
      <c r="D70" s="30">
        <v>1</v>
      </c>
      <c r="E70" s="381">
        <f t="shared" si="8"/>
        <v>9</v>
      </c>
      <c r="F70" s="57">
        <v>21</v>
      </c>
      <c r="G70" s="30">
        <v>1</v>
      </c>
      <c r="H70" s="30"/>
      <c r="I70" s="381">
        <f t="shared" si="9"/>
        <v>22</v>
      </c>
      <c r="J70" s="57">
        <v>2</v>
      </c>
      <c r="K70" s="30">
        <v>1</v>
      </c>
      <c r="L70" s="30"/>
      <c r="M70" s="381">
        <f>SUM(J70:L70)</f>
        <v>3</v>
      </c>
      <c r="N70" s="57"/>
      <c r="O70" s="30"/>
      <c r="P70" s="30"/>
      <c r="Q70" s="381"/>
      <c r="R70" s="57">
        <v>1</v>
      </c>
      <c r="S70" s="30"/>
      <c r="T70" s="30"/>
      <c r="U70" s="158">
        <f>SUM(R70:T70)</f>
        <v>1</v>
      </c>
      <c r="AB70" s="126"/>
    </row>
    <row r="71" spans="1:28" ht="15" customHeight="1" thickBot="1">
      <c r="A71" s="630" t="s">
        <v>302</v>
      </c>
      <c r="B71" s="62">
        <v>21</v>
      </c>
      <c r="C71" s="265">
        <v>2</v>
      </c>
      <c r="D71" s="265">
        <v>3</v>
      </c>
      <c r="E71" s="618">
        <f t="shared" si="8"/>
        <v>26</v>
      </c>
      <c r="F71" s="62">
        <v>16</v>
      </c>
      <c r="G71" s="265">
        <v>2</v>
      </c>
      <c r="H71" s="265"/>
      <c r="I71" s="618">
        <f t="shared" si="9"/>
        <v>18</v>
      </c>
      <c r="J71" s="62"/>
      <c r="K71" s="265"/>
      <c r="L71" s="265"/>
      <c r="M71" s="618"/>
      <c r="N71" s="62"/>
      <c r="O71" s="265"/>
      <c r="P71" s="265"/>
      <c r="Q71" s="618"/>
      <c r="R71" s="62">
        <v>3</v>
      </c>
      <c r="S71" s="265"/>
      <c r="T71" s="265">
        <v>1</v>
      </c>
      <c r="U71" s="441">
        <f>SUM(R71:T71)</f>
        <v>4</v>
      </c>
      <c r="AB71" s="126"/>
    </row>
    <row r="72" spans="1:28" ht="15" customHeight="1" thickBot="1">
      <c r="A72" s="471" t="s">
        <v>192</v>
      </c>
      <c r="B72" s="270">
        <f>SUM(B56:B71)</f>
        <v>1181</v>
      </c>
      <c r="C72" s="270">
        <f aca="true" t="shared" si="10" ref="C72:U72">SUM(C56:C71)</f>
        <v>374</v>
      </c>
      <c r="D72" s="270">
        <f t="shared" si="10"/>
        <v>86</v>
      </c>
      <c r="E72" s="270">
        <f t="shared" si="10"/>
        <v>1641</v>
      </c>
      <c r="F72" s="270">
        <f t="shared" si="10"/>
        <v>640</v>
      </c>
      <c r="G72" s="270">
        <f t="shared" si="10"/>
        <v>103</v>
      </c>
      <c r="H72" s="270">
        <f t="shared" si="10"/>
        <v>56</v>
      </c>
      <c r="I72" s="270">
        <f t="shared" si="10"/>
        <v>799</v>
      </c>
      <c r="J72" s="270">
        <f t="shared" si="10"/>
        <v>36</v>
      </c>
      <c r="K72" s="270">
        <f t="shared" si="10"/>
        <v>1</v>
      </c>
      <c r="L72" s="270">
        <f t="shared" si="10"/>
        <v>5</v>
      </c>
      <c r="M72" s="270">
        <f t="shared" si="10"/>
        <v>42</v>
      </c>
      <c r="N72" s="270">
        <f t="shared" si="10"/>
        <v>154</v>
      </c>
      <c r="O72" s="270">
        <f t="shared" si="10"/>
        <v>55</v>
      </c>
      <c r="P72" s="270">
        <f t="shared" si="10"/>
        <v>5</v>
      </c>
      <c r="Q72" s="270">
        <f t="shared" si="10"/>
        <v>214</v>
      </c>
      <c r="R72" s="270">
        <f t="shared" si="10"/>
        <v>32</v>
      </c>
      <c r="S72" s="270">
        <f t="shared" si="10"/>
        <v>15</v>
      </c>
      <c r="T72" s="270">
        <f t="shared" si="10"/>
        <v>7</v>
      </c>
      <c r="U72" s="1757">
        <f t="shared" si="10"/>
        <v>54</v>
      </c>
      <c r="AB72" s="126"/>
    </row>
    <row r="73" spans="1:28" ht="15" customHeight="1" thickBot="1">
      <c r="A73" s="474" t="s">
        <v>154</v>
      </c>
      <c r="B73" s="635"/>
      <c r="C73" s="636"/>
      <c r="D73" s="636"/>
      <c r="E73" s="636"/>
      <c r="F73" s="636"/>
      <c r="G73" s="636"/>
      <c r="H73" s="636"/>
      <c r="I73" s="636"/>
      <c r="J73" s="636"/>
      <c r="K73" s="636"/>
      <c r="L73" s="636"/>
      <c r="M73" s="636"/>
      <c r="N73" s="636"/>
      <c r="O73" s="636"/>
      <c r="P73" s="636"/>
      <c r="Q73" s="636"/>
      <c r="R73" s="636"/>
      <c r="S73" s="636"/>
      <c r="T73" s="636"/>
      <c r="U73" s="637"/>
      <c r="AB73" s="126"/>
    </row>
    <row r="74" spans="1:28" ht="15" customHeight="1">
      <c r="A74" s="631" t="s">
        <v>296</v>
      </c>
      <c r="B74" s="58">
        <v>3</v>
      </c>
      <c r="C74" s="319"/>
      <c r="D74" s="319">
        <v>1</v>
      </c>
      <c r="E74" s="617">
        <f aca="true" t="shared" si="11" ref="E74:E85">SUM(B74:D74)</f>
        <v>4</v>
      </c>
      <c r="F74" s="58">
        <v>10</v>
      </c>
      <c r="G74" s="319"/>
      <c r="H74" s="319"/>
      <c r="I74" s="617">
        <f>SUM(F74:H74)</f>
        <v>10</v>
      </c>
      <c r="J74" s="58">
        <v>1</v>
      </c>
      <c r="K74" s="319"/>
      <c r="L74" s="319"/>
      <c r="M74" s="617">
        <f>SUM(J74:L74)</f>
        <v>1</v>
      </c>
      <c r="N74" s="58"/>
      <c r="O74" s="319"/>
      <c r="P74" s="319"/>
      <c r="Q74" s="617"/>
      <c r="R74" s="58"/>
      <c r="S74" s="319"/>
      <c r="T74" s="319"/>
      <c r="U74" s="440"/>
      <c r="AB74" s="126"/>
    </row>
    <row r="75" spans="1:28" ht="15" customHeight="1">
      <c r="A75" s="632" t="s">
        <v>294</v>
      </c>
      <c r="B75" s="57">
        <v>7</v>
      </c>
      <c r="C75" s="30"/>
      <c r="D75" s="30">
        <v>1</v>
      </c>
      <c r="E75" s="381">
        <f t="shared" si="11"/>
        <v>8</v>
      </c>
      <c r="F75" s="57">
        <v>13</v>
      </c>
      <c r="G75" s="30">
        <v>2</v>
      </c>
      <c r="H75" s="30"/>
      <c r="I75" s="381">
        <f>SUM(F75:H75)</f>
        <v>15</v>
      </c>
      <c r="J75" s="57"/>
      <c r="K75" s="30"/>
      <c r="L75" s="30"/>
      <c r="M75" s="381"/>
      <c r="N75" s="57"/>
      <c r="O75" s="30"/>
      <c r="P75" s="30"/>
      <c r="Q75" s="381"/>
      <c r="R75" s="57"/>
      <c r="S75" s="30"/>
      <c r="T75" s="30"/>
      <c r="U75" s="158"/>
      <c r="AB75" s="126"/>
    </row>
    <row r="76" spans="1:28" ht="15" customHeight="1">
      <c r="A76" s="610" t="s">
        <v>535</v>
      </c>
      <c r="B76" s="57">
        <v>13</v>
      </c>
      <c r="C76" s="30">
        <v>7</v>
      </c>
      <c r="D76" s="30"/>
      <c r="E76" s="381">
        <f t="shared" si="11"/>
        <v>20</v>
      </c>
      <c r="F76" s="57">
        <v>9</v>
      </c>
      <c r="G76" s="30">
        <v>2</v>
      </c>
      <c r="H76" s="30"/>
      <c r="I76" s="381">
        <f>SUM(F76:H76)</f>
        <v>11</v>
      </c>
      <c r="J76" s="57"/>
      <c r="K76" s="30"/>
      <c r="L76" s="30"/>
      <c r="M76" s="381"/>
      <c r="N76" s="57"/>
      <c r="O76" s="30"/>
      <c r="P76" s="30"/>
      <c r="Q76" s="381"/>
      <c r="R76" s="57">
        <v>3</v>
      </c>
      <c r="S76" s="30">
        <v>4</v>
      </c>
      <c r="T76" s="30">
        <v>1</v>
      </c>
      <c r="U76" s="158">
        <f>SUM(R76:T76)</f>
        <v>8</v>
      </c>
      <c r="AB76" s="126"/>
    </row>
    <row r="77" spans="1:28" ht="15" customHeight="1">
      <c r="A77" s="632" t="s">
        <v>295</v>
      </c>
      <c r="B77" s="57">
        <v>34</v>
      </c>
      <c r="C77" s="30">
        <v>13</v>
      </c>
      <c r="D77" s="30"/>
      <c r="E77" s="381">
        <f t="shared" si="11"/>
        <v>47</v>
      </c>
      <c r="F77" s="57">
        <v>32</v>
      </c>
      <c r="G77" s="30">
        <v>2</v>
      </c>
      <c r="H77" s="30">
        <v>3</v>
      </c>
      <c r="I77" s="381">
        <f>SUM(F77:H77)</f>
        <v>37</v>
      </c>
      <c r="J77" s="57">
        <v>4</v>
      </c>
      <c r="K77" s="30"/>
      <c r="L77" s="30"/>
      <c r="M77" s="381">
        <f>SUM(J77:L77)</f>
        <v>4</v>
      </c>
      <c r="N77" s="57"/>
      <c r="O77" s="30"/>
      <c r="P77" s="30"/>
      <c r="Q77" s="381"/>
      <c r="R77" s="57">
        <v>1</v>
      </c>
      <c r="S77" s="30"/>
      <c r="T77" s="30">
        <v>1</v>
      </c>
      <c r="U77" s="158">
        <f>SUM(R77:T77)</f>
        <v>2</v>
      </c>
      <c r="AB77" s="126"/>
    </row>
    <row r="78" spans="1:28" ht="15" customHeight="1">
      <c r="A78" s="610" t="s">
        <v>598</v>
      </c>
      <c r="B78" s="57">
        <v>6</v>
      </c>
      <c r="C78" s="30">
        <v>2</v>
      </c>
      <c r="D78" s="30">
        <v>2</v>
      </c>
      <c r="E78" s="381">
        <f t="shared" si="11"/>
        <v>10</v>
      </c>
      <c r="F78" s="57"/>
      <c r="G78" s="30"/>
      <c r="H78" s="30"/>
      <c r="I78" s="381"/>
      <c r="J78" s="57"/>
      <c r="K78" s="30"/>
      <c r="L78" s="30"/>
      <c r="M78" s="381"/>
      <c r="N78" s="57"/>
      <c r="O78" s="30"/>
      <c r="P78" s="30"/>
      <c r="Q78" s="381"/>
      <c r="R78" s="57"/>
      <c r="S78" s="30"/>
      <c r="T78" s="30"/>
      <c r="U78" s="158"/>
      <c r="AB78" s="126"/>
    </row>
    <row r="79" spans="1:28" ht="15" customHeight="1">
      <c r="A79" s="610" t="s">
        <v>607</v>
      </c>
      <c r="B79" s="57">
        <v>9</v>
      </c>
      <c r="C79" s="30">
        <v>5</v>
      </c>
      <c r="D79" s="30"/>
      <c r="E79" s="381">
        <f t="shared" si="11"/>
        <v>14</v>
      </c>
      <c r="F79" s="57"/>
      <c r="G79" s="30"/>
      <c r="H79" s="30"/>
      <c r="I79" s="381"/>
      <c r="J79" s="57"/>
      <c r="K79" s="30"/>
      <c r="L79" s="30"/>
      <c r="M79" s="381"/>
      <c r="N79" s="57"/>
      <c r="O79" s="30"/>
      <c r="P79" s="30"/>
      <c r="Q79" s="381"/>
      <c r="R79" s="57"/>
      <c r="S79" s="30"/>
      <c r="T79" s="30"/>
      <c r="U79" s="158"/>
      <c r="AB79" s="126"/>
    </row>
    <row r="80" spans="1:28" ht="15" customHeight="1">
      <c r="A80" s="610" t="s">
        <v>825</v>
      </c>
      <c r="B80" s="57">
        <v>3</v>
      </c>
      <c r="C80" s="30"/>
      <c r="D80" s="30"/>
      <c r="E80" s="381">
        <f t="shared" si="11"/>
        <v>3</v>
      </c>
      <c r="F80" s="57"/>
      <c r="G80" s="30"/>
      <c r="H80" s="30"/>
      <c r="I80" s="381"/>
      <c r="J80" s="57"/>
      <c r="K80" s="30"/>
      <c r="L80" s="30"/>
      <c r="M80" s="381"/>
      <c r="N80" s="57"/>
      <c r="O80" s="30"/>
      <c r="P80" s="30"/>
      <c r="Q80" s="381"/>
      <c r="R80" s="57"/>
      <c r="S80" s="30"/>
      <c r="T80" s="30"/>
      <c r="U80" s="158"/>
      <c r="AB80" s="126"/>
    </row>
    <row r="81" spans="1:28" ht="15" customHeight="1">
      <c r="A81" s="632" t="s">
        <v>137</v>
      </c>
      <c r="B81" s="57">
        <v>23</v>
      </c>
      <c r="C81" s="30">
        <v>8</v>
      </c>
      <c r="D81" s="30">
        <v>6</v>
      </c>
      <c r="E81" s="381">
        <f t="shared" si="11"/>
        <v>37</v>
      </c>
      <c r="F81" s="57">
        <v>27</v>
      </c>
      <c r="G81" s="30">
        <v>4</v>
      </c>
      <c r="H81" s="30">
        <v>4</v>
      </c>
      <c r="I81" s="381">
        <f>SUM(F81:H81)</f>
        <v>35</v>
      </c>
      <c r="J81" s="57">
        <v>2</v>
      </c>
      <c r="K81" s="30"/>
      <c r="L81" s="30">
        <v>1</v>
      </c>
      <c r="M81" s="381">
        <f>SUM(J81:L81)</f>
        <v>3</v>
      </c>
      <c r="N81" s="57"/>
      <c r="O81" s="30"/>
      <c r="P81" s="30"/>
      <c r="Q81" s="381"/>
      <c r="R81" s="57">
        <v>1</v>
      </c>
      <c r="S81" s="30">
        <v>1</v>
      </c>
      <c r="T81" s="30">
        <v>1</v>
      </c>
      <c r="U81" s="158">
        <f>SUM(R81:T81)</f>
        <v>3</v>
      </c>
      <c r="AB81" s="126"/>
    </row>
    <row r="82" spans="1:28" ht="15" customHeight="1">
      <c r="A82" s="610" t="s">
        <v>602</v>
      </c>
      <c r="B82" s="57">
        <v>33</v>
      </c>
      <c r="C82" s="30">
        <v>2</v>
      </c>
      <c r="D82" s="30">
        <v>1</v>
      </c>
      <c r="E82" s="381">
        <f t="shared" si="11"/>
        <v>36</v>
      </c>
      <c r="F82" s="57">
        <v>30</v>
      </c>
      <c r="G82" s="30">
        <v>2</v>
      </c>
      <c r="H82" s="30">
        <v>2</v>
      </c>
      <c r="I82" s="381">
        <f>SUM(F82:H82)</f>
        <v>34</v>
      </c>
      <c r="J82" s="57"/>
      <c r="K82" s="30">
        <v>1</v>
      </c>
      <c r="L82" s="30"/>
      <c r="M82" s="381">
        <f>SUM(J82:L82)</f>
        <v>1</v>
      </c>
      <c r="N82" s="57"/>
      <c r="O82" s="30"/>
      <c r="P82" s="30"/>
      <c r="Q82" s="381"/>
      <c r="R82" s="57"/>
      <c r="S82" s="30"/>
      <c r="T82" s="30"/>
      <c r="U82" s="158"/>
      <c r="AB82" s="126"/>
    </row>
    <row r="83" spans="1:28" ht="15" customHeight="1">
      <c r="A83" s="632" t="s">
        <v>363</v>
      </c>
      <c r="B83" s="57">
        <v>11</v>
      </c>
      <c r="C83" s="30">
        <v>4</v>
      </c>
      <c r="D83" s="30"/>
      <c r="E83" s="381">
        <f t="shared" si="11"/>
        <v>15</v>
      </c>
      <c r="F83" s="57">
        <v>22</v>
      </c>
      <c r="G83" s="30">
        <v>2</v>
      </c>
      <c r="H83" s="30">
        <v>1</v>
      </c>
      <c r="I83" s="381">
        <f>SUM(F83:H83)</f>
        <v>25</v>
      </c>
      <c r="J83" s="57"/>
      <c r="K83" s="30"/>
      <c r="L83" s="30"/>
      <c r="M83" s="381"/>
      <c r="N83" s="57"/>
      <c r="O83" s="30"/>
      <c r="P83" s="30"/>
      <c r="Q83" s="381"/>
      <c r="R83" s="57"/>
      <c r="S83" s="30"/>
      <c r="T83" s="30"/>
      <c r="U83" s="158"/>
      <c r="AB83" s="126"/>
    </row>
    <row r="84" spans="1:28" ht="15" customHeight="1">
      <c r="A84" s="633" t="s">
        <v>168</v>
      </c>
      <c r="B84" s="57">
        <v>9</v>
      </c>
      <c r="C84" s="30">
        <v>9</v>
      </c>
      <c r="D84" s="30"/>
      <c r="E84" s="381">
        <f t="shared" si="11"/>
        <v>18</v>
      </c>
      <c r="F84" s="57">
        <v>9</v>
      </c>
      <c r="G84" s="30">
        <v>2</v>
      </c>
      <c r="H84" s="30"/>
      <c r="I84" s="381">
        <f>SUM(F84:H84)</f>
        <v>11</v>
      </c>
      <c r="J84" s="57"/>
      <c r="K84" s="30"/>
      <c r="L84" s="30"/>
      <c r="M84" s="381"/>
      <c r="N84" s="57"/>
      <c r="O84" s="30"/>
      <c r="P84" s="30"/>
      <c r="Q84" s="381"/>
      <c r="R84" s="57"/>
      <c r="S84" s="30"/>
      <c r="T84" s="30"/>
      <c r="U84" s="158"/>
      <c r="AB84" s="126"/>
    </row>
    <row r="85" spans="1:28" ht="15" customHeight="1" thickBot="1">
      <c r="A85" s="634" t="s">
        <v>297</v>
      </c>
      <c r="B85" s="62">
        <v>7</v>
      </c>
      <c r="C85" s="265"/>
      <c r="D85" s="265">
        <v>1</v>
      </c>
      <c r="E85" s="618">
        <f t="shared" si="11"/>
        <v>8</v>
      </c>
      <c r="F85" s="62">
        <v>3</v>
      </c>
      <c r="G85" s="265">
        <v>2</v>
      </c>
      <c r="H85" s="265"/>
      <c r="I85" s="618">
        <f>SUM(F85:H85)</f>
        <v>5</v>
      </c>
      <c r="J85" s="62"/>
      <c r="K85" s="265"/>
      <c r="L85" s="265"/>
      <c r="M85" s="618"/>
      <c r="N85" s="62"/>
      <c r="O85" s="265"/>
      <c r="P85" s="265"/>
      <c r="Q85" s="618"/>
      <c r="R85" s="62"/>
      <c r="S85" s="265"/>
      <c r="T85" s="265"/>
      <c r="U85" s="441"/>
      <c r="AB85" s="126"/>
    </row>
    <row r="86" spans="1:28" ht="15" customHeight="1" thickBot="1">
      <c r="A86" s="471" t="s">
        <v>192</v>
      </c>
      <c r="B86" s="627">
        <f>SUM(B74:B85)</f>
        <v>158</v>
      </c>
      <c r="C86" s="627">
        <f aca="true" t="shared" si="12" ref="C86:U86">SUM(C74:C85)</f>
        <v>50</v>
      </c>
      <c r="D86" s="627">
        <f t="shared" si="12"/>
        <v>12</v>
      </c>
      <c r="E86" s="627">
        <f t="shared" si="12"/>
        <v>220</v>
      </c>
      <c r="F86" s="627">
        <f t="shared" si="12"/>
        <v>155</v>
      </c>
      <c r="G86" s="627">
        <f t="shared" si="12"/>
        <v>18</v>
      </c>
      <c r="H86" s="627">
        <f t="shared" si="12"/>
        <v>10</v>
      </c>
      <c r="I86" s="627">
        <f t="shared" si="12"/>
        <v>183</v>
      </c>
      <c r="J86" s="627">
        <f t="shared" si="12"/>
        <v>7</v>
      </c>
      <c r="K86" s="627">
        <f t="shared" si="12"/>
        <v>1</v>
      </c>
      <c r="L86" s="627">
        <f t="shared" si="12"/>
        <v>1</v>
      </c>
      <c r="M86" s="627">
        <f t="shared" si="12"/>
        <v>9</v>
      </c>
      <c r="N86" s="627"/>
      <c r="O86" s="627"/>
      <c r="P86" s="627"/>
      <c r="Q86" s="627"/>
      <c r="R86" s="627">
        <f t="shared" si="12"/>
        <v>5</v>
      </c>
      <c r="S86" s="627">
        <f t="shared" si="12"/>
        <v>5</v>
      </c>
      <c r="T86" s="627">
        <f t="shared" si="12"/>
        <v>3</v>
      </c>
      <c r="U86" s="264">
        <f t="shared" si="12"/>
        <v>13</v>
      </c>
      <c r="AB86" s="126"/>
    </row>
    <row r="87" spans="1:28" ht="15" customHeight="1" thickBot="1">
      <c r="A87" s="474" t="s">
        <v>823</v>
      </c>
      <c r="B87" s="640"/>
      <c r="C87" s="641"/>
      <c r="D87" s="641"/>
      <c r="E87" s="269"/>
      <c r="F87" s="641"/>
      <c r="G87" s="641"/>
      <c r="H87" s="641"/>
      <c r="I87" s="269"/>
      <c r="J87" s="641"/>
      <c r="K87" s="641"/>
      <c r="L87" s="641"/>
      <c r="M87" s="269"/>
      <c r="N87" s="641"/>
      <c r="O87" s="641"/>
      <c r="P87" s="641"/>
      <c r="Q87" s="269"/>
      <c r="R87" s="641"/>
      <c r="S87" s="641"/>
      <c r="T87" s="641"/>
      <c r="U87" s="275"/>
      <c r="AB87" s="126"/>
    </row>
    <row r="88" spans="1:28" ht="15" customHeight="1">
      <c r="A88" s="638" t="s">
        <v>136</v>
      </c>
      <c r="B88" s="58">
        <v>8</v>
      </c>
      <c r="C88" s="319">
        <v>1</v>
      </c>
      <c r="D88" s="319"/>
      <c r="E88" s="617">
        <f>SUM(B88:D88)</f>
        <v>9</v>
      </c>
      <c r="F88" s="58"/>
      <c r="G88" s="319"/>
      <c r="H88" s="319"/>
      <c r="I88" s="617"/>
      <c r="J88" s="58"/>
      <c r="K88" s="319"/>
      <c r="L88" s="319"/>
      <c r="M88" s="617"/>
      <c r="N88" s="58"/>
      <c r="O88" s="319"/>
      <c r="P88" s="319"/>
      <c r="Q88" s="617"/>
      <c r="R88" s="58"/>
      <c r="S88" s="319"/>
      <c r="T88" s="319"/>
      <c r="U88" s="440"/>
      <c r="AB88" s="126"/>
    </row>
    <row r="89" spans="1:28" ht="15" customHeight="1">
      <c r="A89" s="632" t="s">
        <v>135</v>
      </c>
      <c r="B89" s="57">
        <v>29</v>
      </c>
      <c r="C89" s="30">
        <v>1</v>
      </c>
      <c r="D89" s="30"/>
      <c r="E89" s="381">
        <f>SUM(B89:D89)</f>
        <v>30</v>
      </c>
      <c r="F89" s="57"/>
      <c r="G89" s="30"/>
      <c r="H89" s="30"/>
      <c r="I89" s="381"/>
      <c r="J89" s="57"/>
      <c r="K89" s="30"/>
      <c r="L89" s="30"/>
      <c r="M89" s="381"/>
      <c r="N89" s="57"/>
      <c r="O89" s="30"/>
      <c r="P89" s="30"/>
      <c r="Q89" s="381"/>
      <c r="R89" s="57"/>
      <c r="S89" s="30"/>
      <c r="T89" s="30"/>
      <c r="U89" s="158"/>
      <c r="AB89" s="126"/>
    </row>
    <row r="90" spans="1:28" ht="15" customHeight="1">
      <c r="A90" s="632" t="s">
        <v>293</v>
      </c>
      <c r="B90" s="57">
        <v>32</v>
      </c>
      <c r="C90" s="30">
        <v>9</v>
      </c>
      <c r="D90" s="30">
        <v>2</v>
      </c>
      <c r="E90" s="381">
        <f>SUM(B90:D90)</f>
        <v>43</v>
      </c>
      <c r="F90" s="57"/>
      <c r="G90" s="30"/>
      <c r="H90" s="30"/>
      <c r="I90" s="381"/>
      <c r="J90" s="57"/>
      <c r="K90" s="30"/>
      <c r="L90" s="30"/>
      <c r="M90" s="381"/>
      <c r="N90" s="57"/>
      <c r="O90" s="30"/>
      <c r="P90" s="30"/>
      <c r="Q90" s="381"/>
      <c r="R90" s="57"/>
      <c r="S90" s="30"/>
      <c r="T90" s="30"/>
      <c r="U90" s="158"/>
      <c r="AB90" s="126"/>
    </row>
    <row r="91" spans="1:28" ht="15" customHeight="1">
      <c r="A91" s="609" t="s">
        <v>352</v>
      </c>
      <c r="B91" s="57"/>
      <c r="C91" s="30"/>
      <c r="D91" s="30"/>
      <c r="E91" s="381"/>
      <c r="F91" s="57"/>
      <c r="G91" s="30"/>
      <c r="H91" s="30"/>
      <c r="I91" s="381"/>
      <c r="J91" s="57"/>
      <c r="K91" s="30"/>
      <c r="L91" s="30"/>
      <c r="M91" s="381"/>
      <c r="N91" s="57">
        <v>11</v>
      </c>
      <c r="O91" s="30">
        <v>3</v>
      </c>
      <c r="P91" s="30"/>
      <c r="Q91" s="381">
        <f>SUM(N91:P91)</f>
        <v>14</v>
      </c>
      <c r="R91" s="57"/>
      <c r="S91" s="30"/>
      <c r="T91" s="30"/>
      <c r="U91" s="158"/>
      <c r="AB91" s="126"/>
    </row>
    <row r="92" spans="1:28" ht="15" customHeight="1">
      <c r="A92" s="632" t="s">
        <v>353</v>
      </c>
      <c r="B92" s="57">
        <v>36</v>
      </c>
      <c r="C92" s="30">
        <v>5</v>
      </c>
      <c r="D92" s="30">
        <v>7</v>
      </c>
      <c r="E92" s="381">
        <f>SUM(B92:D92)</f>
        <v>48</v>
      </c>
      <c r="F92" s="57">
        <v>34</v>
      </c>
      <c r="G92" s="30">
        <v>2</v>
      </c>
      <c r="H92" s="30">
        <v>1</v>
      </c>
      <c r="I92" s="381">
        <f>SUM(F92:H92)</f>
        <v>37</v>
      </c>
      <c r="J92" s="57"/>
      <c r="K92" s="30"/>
      <c r="L92" s="30"/>
      <c r="M92" s="381"/>
      <c r="N92" s="57"/>
      <c r="O92" s="30"/>
      <c r="P92" s="30"/>
      <c r="Q92" s="381"/>
      <c r="R92" s="57"/>
      <c r="S92" s="30"/>
      <c r="T92" s="30"/>
      <c r="U92" s="158"/>
      <c r="AB92" s="126"/>
    </row>
    <row r="93" spans="1:28" ht="15" customHeight="1">
      <c r="A93" s="632" t="s">
        <v>619</v>
      </c>
      <c r="B93" s="57"/>
      <c r="C93" s="30"/>
      <c r="D93" s="30"/>
      <c r="E93" s="381"/>
      <c r="F93" s="57">
        <v>14</v>
      </c>
      <c r="G93" s="30"/>
      <c r="H93" s="30"/>
      <c r="I93" s="381">
        <f>SUM(F93:H93)</f>
        <v>14</v>
      </c>
      <c r="J93" s="57"/>
      <c r="K93" s="30"/>
      <c r="L93" s="30"/>
      <c r="M93" s="381"/>
      <c r="N93" s="57"/>
      <c r="O93" s="30"/>
      <c r="P93" s="30"/>
      <c r="Q93" s="381"/>
      <c r="R93" s="57"/>
      <c r="S93" s="30"/>
      <c r="T93" s="30"/>
      <c r="U93" s="158"/>
      <c r="AB93" s="126"/>
    </row>
    <row r="94" spans="1:28" ht="15" customHeight="1">
      <c r="A94" s="610" t="s">
        <v>291</v>
      </c>
      <c r="B94" s="57">
        <v>15</v>
      </c>
      <c r="C94" s="30">
        <v>5</v>
      </c>
      <c r="D94" s="30">
        <v>2</v>
      </c>
      <c r="E94" s="381">
        <f>SUM(B94:D94)</f>
        <v>22</v>
      </c>
      <c r="F94" s="57"/>
      <c r="G94" s="30"/>
      <c r="H94" s="30"/>
      <c r="I94" s="381"/>
      <c r="J94" s="57"/>
      <c r="K94" s="30"/>
      <c r="L94" s="30"/>
      <c r="M94" s="381"/>
      <c r="N94" s="57"/>
      <c r="O94" s="30"/>
      <c r="P94" s="30"/>
      <c r="Q94" s="381"/>
      <c r="R94" s="57"/>
      <c r="S94" s="30"/>
      <c r="T94" s="30"/>
      <c r="U94" s="158"/>
      <c r="AB94" s="126"/>
    </row>
    <row r="95" spans="1:28" ht="15" customHeight="1">
      <c r="A95" s="610" t="s">
        <v>660</v>
      </c>
      <c r="B95" s="57"/>
      <c r="C95" s="30"/>
      <c r="D95" s="30"/>
      <c r="E95" s="381"/>
      <c r="F95" s="57"/>
      <c r="G95" s="30"/>
      <c r="H95" s="30"/>
      <c r="I95" s="381"/>
      <c r="J95" s="57"/>
      <c r="K95" s="30"/>
      <c r="L95" s="30"/>
      <c r="M95" s="381"/>
      <c r="N95" s="57"/>
      <c r="O95" s="30"/>
      <c r="P95" s="30"/>
      <c r="Q95" s="381"/>
      <c r="R95" s="57"/>
      <c r="S95" s="30"/>
      <c r="T95" s="30"/>
      <c r="U95" s="158"/>
      <c r="AB95" s="126"/>
    </row>
    <row r="96" spans="1:28" ht="15" customHeight="1">
      <c r="A96" s="609" t="s">
        <v>529</v>
      </c>
      <c r="B96" s="57">
        <v>24</v>
      </c>
      <c r="C96" s="30"/>
      <c r="D96" s="30"/>
      <c r="E96" s="381">
        <f aca="true" t="shared" si="13" ref="E96:E102">SUM(B96:D96)</f>
        <v>24</v>
      </c>
      <c r="F96" s="57"/>
      <c r="G96" s="30"/>
      <c r="H96" s="30"/>
      <c r="I96" s="381"/>
      <c r="J96" s="57"/>
      <c r="K96" s="30"/>
      <c r="L96" s="30"/>
      <c r="M96" s="381"/>
      <c r="N96" s="57"/>
      <c r="O96" s="30"/>
      <c r="P96" s="30"/>
      <c r="Q96" s="381"/>
      <c r="R96" s="57"/>
      <c r="S96" s="30"/>
      <c r="T96" s="30"/>
      <c r="U96" s="158"/>
      <c r="AB96" s="126"/>
    </row>
    <row r="97" spans="1:28" ht="15" customHeight="1">
      <c r="A97" s="610" t="s">
        <v>824</v>
      </c>
      <c r="B97" s="57">
        <v>17</v>
      </c>
      <c r="C97" s="30">
        <v>14</v>
      </c>
      <c r="D97" s="30">
        <v>2</v>
      </c>
      <c r="E97" s="381">
        <f t="shared" si="13"/>
        <v>33</v>
      </c>
      <c r="F97" s="57">
        <v>15</v>
      </c>
      <c r="G97" s="30"/>
      <c r="H97" s="30">
        <v>1</v>
      </c>
      <c r="I97" s="381">
        <f>SUM(F97:H97)</f>
        <v>16</v>
      </c>
      <c r="J97" s="57"/>
      <c r="K97" s="30"/>
      <c r="L97" s="30"/>
      <c r="M97" s="381"/>
      <c r="N97" s="57"/>
      <c r="O97" s="30"/>
      <c r="P97" s="30"/>
      <c r="Q97" s="381"/>
      <c r="R97" s="57"/>
      <c r="S97" s="30">
        <v>1</v>
      </c>
      <c r="T97" s="30"/>
      <c r="U97" s="158">
        <f>SUM(R97:T97)</f>
        <v>1</v>
      </c>
      <c r="AB97" s="126"/>
    </row>
    <row r="98" spans="1:28" ht="15" customHeight="1">
      <c r="A98" s="610" t="s">
        <v>323</v>
      </c>
      <c r="B98" s="57">
        <v>7</v>
      </c>
      <c r="C98" s="30"/>
      <c r="D98" s="30"/>
      <c r="E98" s="381">
        <f t="shared" si="13"/>
        <v>7</v>
      </c>
      <c r="F98" s="57"/>
      <c r="G98" s="30"/>
      <c r="H98" s="30"/>
      <c r="I98" s="381"/>
      <c r="J98" s="57"/>
      <c r="K98" s="30"/>
      <c r="L98" s="30"/>
      <c r="M98" s="381"/>
      <c r="N98" s="57"/>
      <c r="O98" s="30"/>
      <c r="P98" s="30"/>
      <c r="Q98" s="381"/>
      <c r="R98" s="57"/>
      <c r="S98" s="30"/>
      <c r="T98" s="30"/>
      <c r="U98" s="158"/>
      <c r="AB98" s="126"/>
    </row>
    <row r="99" spans="1:28" ht="15" customHeight="1">
      <c r="A99" s="632" t="s">
        <v>414</v>
      </c>
      <c r="B99" s="57">
        <v>37</v>
      </c>
      <c r="C99" s="30">
        <v>2</v>
      </c>
      <c r="D99" s="30">
        <v>2</v>
      </c>
      <c r="E99" s="381">
        <f t="shared" si="13"/>
        <v>41</v>
      </c>
      <c r="F99" s="57"/>
      <c r="G99" s="30"/>
      <c r="H99" s="30"/>
      <c r="I99" s="381"/>
      <c r="J99" s="57"/>
      <c r="K99" s="30"/>
      <c r="L99" s="30"/>
      <c r="M99" s="381"/>
      <c r="N99" s="57">
        <v>7</v>
      </c>
      <c r="O99" s="30">
        <v>2</v>
      </c>
      <c r="P99" s="30"/>
      <c r="Q99" s="381">
        <f>SUM(N99:P99)</f>
        <v>9</v>
      </c>
      <c r="R99" s="57"/>
      <c r="S99" s="30"/>
      <c r="T99" s="30"/>
      <c r="U99" s="158"/>
      <c r="AB99" s="126"/>
    </row>
    <row r="100" spans="1:28" ht="15" customHeight="1">
      <c r="A100" s="632" t="s">
        <v>431</v>
      </c>
      <c r="B100" s="57">
        <v>39</v>
      </c>
      <c r="C100" s="30">
        <v>5</v>
      </c>
      <c r="D100" s="30"/>
      <c r="E100" s="381">
        <f t="shared" si="13"/>
        <v>44</v>
      </c>
      <c r="F100" s="57"/>
      <c r="G100" s="30"/>
      <c r="H100" s="30"/>
      <c r="I100" s="381"/>
      <c r="J100" s="57"/>
      <c r="K100" s="30"/>
      <c r="L100" s="30"/>
      <c r="M100" s="381"/>
      <c r="N100" s="57"/>
      <c r="O100" s="30"/>
      <c r="P100" s="30"/>
      <c r="Q100" s="381"/>
      <c r="R100" s="57"/>
      <c r="S100" s="30"/>
      <c r="T100" s="30"/>
      <c r="U100" s="158"/>
      <c r="AB100" s="126"/>
    </row>
    <row r="101" spans="1:28" ht="15" customHeight="1">
      <c r="A101" s="632" t="s">
        <v>396</v>
      </c>
      <c r="B101" s="57">
        <v>34</v>
      </c>
      <c r="C101" s="30">
        <v>7</v>
      </c>
      <c r="D101" s="30"/>
      <c r="E101" s="381">
        <f t="shared" si="13"/>
        <v>41</v>
      </c>
      <c r="F101" s="57"/>
      <c r="G101" s="30"/>
      <c r="H101" s="30"/>
      <c r="I101" s="381"/>
      <c r="J101" s="57"/>
      <c r="K101" s="30"/>
      <c r="L101" s="30"/>
      <c r="M101" s="381"/>
      <c r="N101" s="57"/>
      <c r="O101" s="30"/>
      <c r="P101" s="30"/>
      <c r="Q101" s="381"/>
      <c r="R101" s="57"/>
      <c r="S101" s="30"/>
      <c r="T101" s="30"/>
      <c r="U101" s="158"/>
      <c r="AB101" s="126"/>
    </row>
    <row r="102" spans="1:28" ht="15" customHeight="1" thickBot="1">
      <c r="A102" s="639" t="s">
        <v>292</v>
      </c>
      <c r="B102" s="62">
        <v>4</v>
      </c>
      <c r="C102" s="265"/>
      <c r="D102" s="265"/>
      <c r="E102" s="618">
        <f t="shared" si="13"/>
        <v>4</v>
      </c>
      <c r="F102" s="62">
        <v>19</v>
      </c>
      <c r="G102" s="265"/>
      <c r="H102" s="265"/>
      <c r="I102" s="618">
        <f>SUM(F102:H102)</f>
        <v>19</v>
      </c>
      <c r="J102" s="62"/>
      <c r="K102" s="265"/>
      <c r="L102" s="265"/>
      <c r="M102" s="618"/>
      <c r="N102" s="62"/>
      <c r="O102" s="265"/>
      <c r="P102" s="265"/>
      <c r="Q102" s="618"/>
      <c r="R102" s="62"/>
      <c r="S102" s="265"/>
      <c r="T102" s="265"/>
      <c r="U102" s="441"/>
      <c r="AB102" s="126"/>
    </row>
    <row r="103" spans="1:28" ht="15" customHeight="1" thickBot="1">
      <c r="A103" s="471" t="s">
        <v>192</v>
      </c>
      <c r="B103" s="264">
        <f>SUM(B88:B102)</f>
        <v>282</v>
      </c>
      <c r="C103" s="264">
        <f aca="true" t="shared" si="14" ref="C103:U103">SUM(C88:C102)</f>
        <v>49</v>
      </c>
      <c r="D103" s="264">
        <f t="shared" si="14"/>
        <v>15</v>
      </c>
      <c r="E103" s="264">
        <f t="shared" si="14"/>
        <v>346</v>
      </c>
      <c r="F103" s="264">
        <f t="shared" si="14"/>
        <v>82</v>
      </c>
      <c r="G103" s="264">
        <f t="shared" si="14"/>
        <v>2</v>
      </c>
      <c r="H103" s="264">
        <f t="shared" si="14"/>
        <v>2</v>
      </c>
      <c r="I103" s="264">
        <f t="shared" si="14"/>
        <v>86</v>
      </c>
      <c r="J103" s="264"/>
      <c r="K103" s="264"/>
      <c r="L103" s="264"/>
      <c r="M103" s="264"/>
      <c r="N103" s="264">
        <f t="shared" si="14"/>
        <v>18</v>
      </c>
      <c r="O103" s="264">
        <f t="shared" si="14"/>
        <v>5</v>
      </c>
      <c r="P103" s="264"/>
      <c r="Q103" s="264">
        <f t="shared" si="14"/>
        <v>23</v>
      </c>
      <c r="R103" s="264"/>
      <c r="S103" s="264">
        <f t="shared" si="14"/>
        <v>1</v>
      </c>
      <c r="T103" s="264"/>
      <c r="U103" s="264">
        <f t="shared" si="14"/>
        <v>1</v>
      </c>
      <c r="AB103" s="126"/>
    </row>
    <row r="104" spans="1:28" ht="15" customHeight="1">
      <c r="A104" s="1716" t="s">
        <v>786</v>
      </c>
      <c r="B104" s="1717"/>
      <c r="C104" s="1717"/>
      <c r="D104" s="1717"/>
      <c r="E104" s="1717"/>
      <c r="F104" s="1717"/>
      <c r="G104" s="1717"/>
      <c r="H104" s="1717"/>
      <c r="I104" s="1717"/>
      <c r="J104" s="1717"/>
      <c r="K104" s="1717"/>
      <c r="L104" s="1717"/>
      <c r="M104" s="24"/>
      <c r="N104" s="24"/>
      <c r="O104" s="24"/>
      <c r="P104" s="24"/>
      <c r="Q104" s="24"/>
      <c r="R104" s="24"/>
      <c r="S104" s="24"/>
      <c r="T104" s="24"/>
      <c r="U104" s="24"/>
      <c r="AB104" s="126"/>
    </row>
    <row r="105" spans="1:28" ht="15" customHeight="1">
      <c r="A105" s="1716" t="s">
        <v>8</v>
      </c>
      <c r="B105" s="1717"/>
      <c r="C105" s="1717"/>
      <c r="D105" s="1717"/>
      <c r="E105" s="1717"/>
      <c r="F105" s="1717"/>
      <c r="G105" s="1717"/>
      <c r="H105" s="1717"/>
      <c r="I105" s="1717"/>
      <c r="J105" s="1717"/>
      <c r="K105" s="1717"/>
      <c r="L105" s="1717"/>
      <c r="M105" s="24"/>
      <c r="N105" s="24"/>
      <c r="O105" s="24"/>
      <c r="P105" s="24"/>
      <c r="Q105" s="24"/>
      <c r="R105" s="24"/>
      <c r="S105" s="24"/>
      <c r="T105" s="24"/>
      <c r="U105" s="24"/>
      <c r="AB105" s="126"/>
    </row>
    <row r="106" spans="1:28" ht="15" customHeight="1" thickBot="1">
      <c r="A106" s="1805" t="s">
        <v>671</v>
      </c>
      <c r="B106" s="1806"/>
      <c r="C106" s="1807"/>
      <c r="D106" s="1807"/>
      <c r="E106" s="1808"/>
      <c r="F106" s="1806"/>
      <c r="G106" s="1807"/>
      <c r="H106" s="1807">
        <v>1</v>
      </c>
      <c r="I106" s="1808">
        <f>SUM(F106:H106)</f>
        <v>1</v>
      </c>
      <c r="J106" s="1806"/>
      <c r="K106" s="1807"/>
      <c r="L106" s="1807"/>
      <c r="M106" s="1808"/>
      <c r="N106" s="1806"/>
      <c r="O106" s="1807"/>
      <c r="P106" s="1807"/>
      <c r="Q106" s="1808"/>
      <c r="R106" s="1806"/>
      <c r="S106" s="1807"/>
      <c r="T106" s="1807"/>
      <c r="U106" s="1809"/>
      <c r="AB106" s="126"/>
    </row>
    <row r="107" spans="1:28" ht="15" customHeight="1">
      <c r="A107" s="642" t="s">
        <v>354</v>
      </c>
      <c r="B107" s="57">
        <v>3</v>
      </c>
      <c r="C107" s="30"/>
      <c r="D107" s="30"/>
      <c r="E107" s="381">
        <f>SUM(B107:D107)</f>
        <v>3</v>
      </c>
      <c r="F107" s="57">
        <v>5</v>
      </c>
      <c r="G107" s="30"/>
      <c r="H107" s="30"/>
      <c r="I107" s="381">
        <f>SUM(F107:H107)</f>
        <v>5</v>
      </c>
      <c r="J107" s="57"/>
      <c r="K107" s="30"/>
      <c r="L107" s="30"/>
      <c r="M107" s="381"/>
      <c r="N107" s="57"/>
      <c r="O107" s="30"/>
      <c r="P107" s="30"/>
      <c r="Q107" s="381"/>
      <c r="R107" s="57"/>
      <c r="S107" s="30"/>
      <c r="T107" s="30"/>
      <c r="U107" s="158"/>
      <c r="AB107" s="126"/>
    </row>
    <row r="108" spans="1:28" ht="15" customHeight="1">
      <c r="A108" s="643" t="s">
        <v>355</v>
      </c>
      <c r="B108" s="57">
        <v>3</v>
      </c>
      <c r="C108" s="30"/>
      <c r="D108" s="30">
        <v>1</v>
      </c>
      <c r="E108" s="381">
        <f>SUM(B108:D108)</f>
        <v>4</v>
      </c>
      <c r="F108" s="57">
        <v>5</v>
      </c>
      <c r="G108" s="30"/>
      <c r="H108" s="30">
        <v>1</v>
      </c>
      <c r="I108" s="381">
        <f>SUM(F108:H108)</f>
        <v>6</v>
      </c>
      <c r="J108" s="57"/>
      <c r="K108" s="30"/>
      <c r="L108" s="30"/>
      <c r="M108" s="381"/>
      <c r="N108" s="57"/>
      <c r="O108" s="30"/>
      <c r="P108" s="30"/>
      <c r="Q108" s="381"/>
      <c r="R108" s="57"/>
      <c r="S108" s="30"/>
      <c r="T108" s="30"/>
      <c r="U108" s="158"/>
      <c r="AB108" s="126"/>
    </row>
    <row r="109" spans="1:28" ht="15" customHeight="1" thickBot="1">
      <c r="A109" s="644" t="s">
        <v>356</v>
      </c>
      <c r="B109" s="62">
        <v>1</v>
      </c>
      <c r="C109" s="265"/>
      <c r="D109" s="265"/>
      <c r="E109" s="618">
        <f>SUM(B109:D109)</f>
        <v>1</v>
      </c>
      <c r="F109" s="62"/>
      <c r="G109" s="265"/>
      <c r="H109" s="265"/>
      <c r="I109" s="618"/>
      <c r="J109" s="62"/>
      <c r="K109" s="265"/>
      <c r="L109" s="265"/>
      <c r="M109" s="618"/>
      <c r="N109" s="62"/>
      <c r="O109" s="265"/>
      <c r="P109" s="265"/>
      <c r="Q109" s="618"/>
      <c r="R109" s="62"/>
      <c r="S109" s="265"/>
      <c r="T109" s="265"/>
      <c r="U109" s="441"/>
      <c r="AB109" s="126"/>
    </row>
    <row r="110" spans="1:28" ht="15" customHeight="1" thickBot="1">
      <c r="A110" s="471" t="s">
        <v>192</v>
      </c>
      <c r="B110" s="264">
        <f>SUM(B106:B109)</f>
        <v>7</v>
      </c>
      <c r="C110" s="264"/>
      <c r="D110" s="264">
        <f>SUM(D106:D109)</f>
        <v>1</v>
      </c>
      <c r="E110" s="264">
        <f>SUM(E106:E109)</f>
        <v>8</v>
      </c>
      <c r="F110" s="264">
        <f>SUM(F106:F109)</f>
        <v>10</v>
      </c>
      <c r="G110" s="264"/>
      <c r="H110" s="264">
        <f>SUM(H106:H109)</f>
        <v>2</v>
      </c>
      <c r="I110" s="264">
        <f>SUM(I106:I109)</f>
        <v>12</v>
      </c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AB110" s="126"/>
    </row>
    <row r="111" spans="1:28" ht="15" customHeight="1" thickBot="1">
      <c r="A111" s="473" t="s">
        <v>357</v>
      </c>
      <c r="B111" s="645"/>
      <c r="C111" s="646"/>
      <c r="D111" s="646"/>
      <c r="E111" s="646"/>
      <c r="F111" s="646"/>
      <c r="G111" s="646"/>
      <c r="H111" s="646"/>
      <c r="I111" s="646"/>
      <c r="J111" s="646"/>
      <c r="K111" s="646"/>
      <c r="L111" s="646"/>
      <c r="M111" s="646"/>
      <c r="N111" s="646"/>
      <c r="O111" s="646"/>
      <c r="P111" s="646"/>
      <c r="Q111" s="646"/>
      <c r="R111" s="646"/>
      <c r="S111" s="646"/>
      <c r="T111" s="646"/>
      <c r="U111" s="647"/>
      <c r="AB111" s="126"/>
    </row>
    <row r="112" spans="1:28" ht="15" customHeight="1">
      <c r="A112" s="638" t="s">
        <v>298</v>
      </c>
      <c r="B112" s="58">
        <v>105</v>
      </c>
      <c r="C112" s="319">
        <v>22</v>
      </c>
      <c r="D112" s="319">
        <v>3</v>
      </c>
      <c r="E112" s="617">
        <f>SUM(B112:D112)</f>
        <v>130</v>
      </c>
      <c r="F112" s="58">
        <v>93</v>
      </c>
      <c r="G112" s="319">
        <v>1</v>
      </c>
      <c r="H112" s="319">
        <v>2</v>
      </c>
      <c r="I112" s="617">
        <f>SUM(F112:H112)</f>
        <v>96</v>
      </c>
      <c r="J112" s="58"/>
      <c r="K112" s="319"/>
      <c r="L112" s="319"/>
      <c r="M112" s="617"/>
      <c r="N112" s="58"/>
      <c r="O112" s="319"/>
      <c r="P112" s="319"/>
      <c r="Q112" s="617"/>
      <c r="R112" s="58">
        <v>1</v>
      </c>
      <c r="S112" s="319"/>
      <c r="T112" s="319">
        <v>3</v>
      </c>
      <c r="U112" s="440">
        <f>SUM(R112:T112)</f>
        <v>4</v>
      </c>
      <c r="AB112" s="126"/>
    </row>
    <row r="113" spans="1:28" ht="15" customHeight="1">
      <c r="A113" s="609" t="s">
        <v>358</v>
      </c>
      <c r="B113" s="57"/>
      <c r="C113" s="30"/>
      <c r="D113" s="30"/>
      <c r="E113" s="381"/>
      <c r="F113" s="57"/>
      <c r="G113" s="30"/>
      <c r="H113" s="30"/>
      <c r="I113" s="381"/>
      <c r="J113" s="57"/>
      <c r="K113" s="30"/>
      <c r="L113" s="30"/>
      <c r="M113" s="381"/>
      <c r="N113" s="57">
        <v>9</v>
      </c>
      <c r="O113" s="30">
        <v>4</v>
      </c>
      <c r="P113" s="30">
        <v>2</v>
      </c>
      <c r="Q113" s="381">
        <f>SUM(N113:P113)</f>
        <v>15</v>
      </c>
      <c r="R113" s="57"/>
      <c r="S113" s="30"/>
      <c r="T113" s="30"/>
      <c r="U113" s="158"/>
      <c r="AB113" s="126"/>
    </row>
    <row r="114" spans="1:28" ht="15" customHeight="1">
      <c r="A114" s="609" t="s">
        <v>7</v>
      </c>
      <c r="B114" s="57"/>
      <c r="C114" s="30"/>
      <c r="D114" s="30"/>
      <c r="E114" s="381"/>
      <c r="F114" s="57"/>
      <c r="G114" s="30"/>
      <c r="H114" s="30"/>
      <c r="I114" s="381"/>
      <c r="J114" s="57"/>
      <c r="K114" s="30"/>
      <c r="L114" s="30"/>
      <c r="M114" s="381"/>
      <c r="N114" s="57">
        <v>33</v>
      </c>
      <c r="O114" s="30">
        <v>25</v>
      </c>
      <c r="P114" s="30">
        <v>2</v>
      </c>
      <c r="Q114" s="381">
        <f>SUM(N114:P114)</f>
        <v>60</v>
      </c>
      <c r="R114" s="57"/>
      <c r="S114" s="30"/>
      <c r="T114" s="30"/>
      <c r="U114" s="158"/>
      <c r="AB114" s="126"/>
    </row>
    <row r="115" spans="1:28" ht="15" customHeight="1">
      <c r="A115" s="632" t="s">
        <v>299</v>
      </c>
      <c r="B115" s="57">
        <v>29</v>
      </c>
      <c r="C115" s="30">
        <v>13</v>
      </c>
      <c r="D115" s="30">
        <v>2</v>
      </c>
      <c r="E115" s="381">
        <f>SUM(B115:D115)</f>
        <v>44</v>
      </c>
      <c r="F115" s="57">
        <v>35</v>
      </c>
      <c r="G115" s="30">
        <v>2</v>
      </c>
      <c r="H115" s="30">
        <v>1</v>
      </c>
      <c r="I115" s="381">
        <f>SUM(F115:H115)</f>
        <v>38</v>
      </c>
      <c r="J115" s="57"/>
      <c r="K115" s="30"/>
      <c r="L115" s="30"/>
      <c r="M115" s="381"/>
      <c r="N115" s="57"/>
      <c r="O115" s="30"/>
      <c r="P115" s="30"/>
      <c r="Q115" s="381"/>
      <c r="R115" s="57"/>
      <c r="S115" s="30"/>
      <c r="T115" s="30"/>
      <c r="U115" s="158"/>
      <c r="AB115" s="126"/>
    </row>
    <row r="116" spans="1:28" ht="15" customHeight="1">
      <c r="A116" s="609" t="s">
        <v>359</v>
      </c>
      <c r="B116" s="57">
        <v>17</v>
      </c>
      <c r="C116" s="30">
        <v>6</v>
      </c>
      <c r="D116" s="30">
        <v>1</v>
      </c>
      <c r="E116" s="381">
        <f>SUM(B116:D116)</f>
        <v>24</v>
      </c>
      <c r="F116" s="57">
        <v>38</v>
      </c>
      <c r="G116" s="30">
        <v>2</v>
      </c>
      <c r="H116" s="30">
        <v>2</v>
      </c>
      <c r="I116" s="381">
        <f>SUM(F116:H116)</f>
        <v>42</v>
      </c>
      <c r="J116" s="57"/>
      <c r="K116" s="30"/>
      <c r="L116" s="30"/>
      <c r="M116" s="381"/>
      <c r="N116" s="57"/>
      <c r="O116" s="30"/>
      <c r="P116" s="30"/>
      <c r="Q116" s="381"/>
      <c r="R116" s="57">
        <v>9</v>
      </c>
      <c r="S116" s="30">
        <v>2</v>
      </c>
      <c r="T116" s="30"/>
      <c r="U116" s="158">
        <f>SUM(R116:T116)</f>
        <v>11</v>
      </c>
      <c r="AB116" s="126"/>
    </row>
    <row r="117" spans="1:28" ht="15" customHeight="1">
      <c r="A117" s="609" t="s">
        <v>169</v>
      </c>
      <c r="B117" s="57">
        <v>11</v>
      </c>
      <c r="C117" s="30">
        <v>4</v>
      </c>
      <c r="D117" s="30">
        <v>2</v>
      </c>
      <c r="E117" s="381">
        <f>SUM(B117:D117)</f>
        <v>17</v>
      </c>
      <c r="F117" s="57"/>
      <c r="G117" s="30"/>
      <c r="H117" s="30"/>
      <c r="I117" s="381"/>
      <c r="J117" s="57"/>
      <c r="K117" s="30"/>
      <c r="L117" s="30"/>
      <c r="M117" s="381"/>
      <c r="N117" s="57"/>
      <c r="O117" s="30"/>
      <c r="P117" s="30"/>
      <c r="Q117" s="381"/>
      <c r="R117" s="57"/>
      <c r="S117" s="30"/>
      <c r="T117" s="30">
        <v>1</v>
      </c>
      <c r="U117" s="158">
        <f>SUM(R117:T117)</f>
        <v>1</v>
      </c>
      <c r="AB117" s="126"/>
    </row>
    <row r="118" spans="1:28" ht="15" customHeight="1" thickBot="1">
      <c r="A118" s="633" t="s">
        <v>364</v>
      </c>
      <c r="B118" s="62">
        <v>12</v>
      </c>
      <c r="C118" s="265">
        <v>6</v>
      </c>
      <c r="D118" s="265"/>
      <c r="E118" s="618">
        <f>SUM(B118:D118)</f>
        <v>18</v>
      </c>
      <c r="F118" s="62"/>
      <c r="G118" s="265"/>
      <c r="H118" s="265"/>
      <c r="I118" s="618"/>
      <c r="J118" s="62"/>
      <c r="K118" s="265"/>
      <c r="L118" s="265"/>
      <c r="M118" s="618"/>
      <c r="N118" s="62"/>
      <c r="O118" s="265"/>
      <c r="P118" s="265"/>
      <c r="Q118" s="618"/>
      <c r="R118" s="62">
        <v>2</v>
      </c>
      <c r="S118" s="265"/>
      <c r="T118" s="265">
        <v>2</v>
      </c>
      <c r="U118" s="441">
        <f>SUM(R118:T118)</f>
        <v>4</v>
      </c>
      <c r="AB118" s="126"/>
    </row>
    <row r="119" spans="1:28" ht="15" customHeight="1" thickBot="1">
      <c r="A119" s="471" t="s">
        <v>192</v>
      </c>
      <c r="B119" s="264">
        <f>SUM(B112:B118)</f>
        <v>174</v>
      </c>
      <c r="C119" s="264">
        <f aca="true" t="shared" si="15" ref="C119:U119">SUM(C112:C118)</f>
        <v>51</v>
      </c>
      <c r="D119" s="264">
        <f t="shared" si="15"/>
        <v>8</v>
      </c>
      <c r="E119" s="264">
        <f t="shared" si="15"/>
        <v>233</v>
      </c>
      <c r="F119" s="264">
        <f t="shared" si="15"/>
        <v>166</v>
      </c>
      <c r="G119" s="264">
        <f t="shared" si="15"/>
        <v>5</v>
      </c>
      <c r="H119" s="264">
        <f t="shared" si="15"/>
        <v>5</v>
      </c>
      <c r="I119" s="264">
        <f t="shared" si="15"/>
        <v>176</v>
      </c>
      <c r="J119" s="264"/>
      <c r="K119" s="264"/>
      <c r="L119" s="264"/>
      <c r="M119" s="264"/>
      <c r="N119" s="264">
        <f t="shared" si="15"/>
        <v>42</v>
      </c>
      <c r="O119" s="264">
        <f t="shared" si="15"/>
        <v>29</v>
      </c>
      <c r="P119" s="264">
        <f t="shared" si="15"/>
        <v>4</v>
      </c>
      <c r="Q119" s="264">
        <f t="shared" si="15"/>
        <v>75</v>
      </c>
      <c r="R119" s="264">
        <f t="shared" si="15"/>
        <v>12</v>
      </c>
      <c r="S119" s="264">
        <f t="shared" si="15"/>
        <v>2</v>
      </c>
      <c r="T119" s="264">
        <f t="shared" si="15"/>
        <v>6</v>
      </c>
      <c r="U119" s="264">
        <f t="shared" si="15"/>
        <v>20</v>
      </c>
      <c r="AB119" s="126"/>
    </row>
    <row r="120" spans="1:28" ht="15" customHeight="1" thickBot="1">
      <c r="A120" s="474" t="s">
        <v>415</v>
      </c>
      <c r="B120" s="645"/>
      <c r="C120" s="646"/>
      <c r="D120" s="646"/>
      <c r="E120" s="646"/>
      <c r="F120" s="646"/>
      <c r="G120" s="646"/>
      <c r="H120" s="646"/>
      <c r="I120" s="646"/>
      <c r="J120" s="646"/>
      <c r="K120" s="646"/>
      <c r="L120" s="646"/>
      <c r="M120" s="646"/>
      <c r="N120" s="646"/>
      <c r="O120" s="646"/>
      <c r="P120" s="646"/>
      <c r="Q120" s="646"/>
      <c r="R120" s="646"/>
      <c r="S120" s="646"/>
      <c r="T120" s="646"/>
      <c r="U120" s="647"/>
      <c r="AB120" s="126"/>
    </row>
    <row r="121" spans="1:28" ht="15" customHeight="1">
      <c r="A121" s="638" t="s">
        <v>412</v>
      </c>
      <c r="B121" s="58">
        <v>7</v>
      </c>
      <c r="C121" s="319">
        <v>1</v>
      </c>
      <c r="D121" s="319"/>
      <c r="E121" s="617">
        <f>SUM(B121:D121)</f>
        <v>8</v>
      </c>
      <c r="F121" s="58">
        <v>9</v>
      </c>
      <c r="G121" s="319"/>
      <c r="H121" s="319"/>
      <c r="I121" s="617">
        <f>SUM(F121:H121)</f>
        <v>9</v>
      </c>
      <c r="J121" s="58">
        <v>1</v>
      </c>
      <c r="K121" s="319"/>
      <c r="L121" s="319"/>
      <c r="M121" s="617">
        <f>SUM(J121:L121)</f>
        <v>1</v>
      </c>
      <c r="N121" s="58"/>
      <c r="O121" s="319"/>
      <c r="P121" s="319"/>
      <c r="Q121" s="617"/>
      <c r="R121" s="58"/>
      <c r="S121" s="319"/>
      <c r="T121" s="319"/>
      <c r="U121" s="440"/>
      <c r="AB121" s="126"/>
    </row>
    <row r="122" spans="1:28" s="475" customFormat="1" ht="15" customHeight="1">
      <c r="A122" s="632" t="s">
        <v>413</v>
      </c>
      <c r="B122" s="57">
        <v>25</v>
      </c>
      <c r="C122" s="30">
        <v>13</v>
      </c>
      <c r="D122" s="30">
        <v>2</v>
      </c>
      <c r="E122" s="381">
        <f>SUM(B122:D122)</f>
        <v>40</v>
      </c>
      <c r="F122" s="57">
        <v>12</v>
      </c>
      <c r="G122" s="30">
        <v>1</v>
      </c>
      <c r="H122" s="30">
        <v>1</v>
      </c>
      <c r="I122" s="381">
        <f>SUM(F122:H122)</f>
        <v>14</v>
      </c>
      <c r="J122" s="57"/>
      <c r="K122" s="30"/>
      <c r="L122" s="30"/>
      <c r="M122" s="381"/>
      <c r="N122" s="57"/>
      <c r="O122" s="30"/>
      <c r="P122" s="30"/>
      <c r="Q122" s="381"/>
      <c r="R122" s="57">
        <v>3</v>
      </c>
      <c r="S122" s="30"/>
      <c r="T122" s="30">
        <v>2</v>
      </c>
      <c r="U122" s="158">
        <f>SUM(R122:T122)</f>
        <v>5</v>
      </c>
      <c r="AB122" s="126"/>
    </row>
    <row r="123" spans="1:28" ht="15" customHeight="1">
      <c r="A123" s="632" t="s">
        <v>362</v>
      </c>
      <c r="B123" s="57">
        <v>9</v>
      </c>
      <c r="C123" s="30">
        <v>5</v>
      </c>
      <c r="D123" s="30">
        <v>2</v>
      </c>
      <c r="E123" s="381">
        <f>SUM(B123:D123)</f>
        <v>16</v>
      </c>
      <c r="F123" s="57"/>
      <c r="G123" s="30"/>
      <c r="H123" s="30"/>
      <c r="I123" s="381"/>
      <c r="J123" s="57"/>
      <c r="K123" s="30"/>
      <c r="L123" s="30"/>
      <c r="M123" s="381"/>
      <c r="N123" s="57"/>
      <c r="O123" s="30"/>
      <c r="P123" s="30"/>
      <c r="Q123" s="381"/>
      <c r="R123" s="57"/>
      <c r="S123" s="30"/>
      <c r="T123" s="30"/>
      <c r="U123" s="158"/>
      <c r="AB123" s="126"/>
    </row>
    <row r="124" spans="1:28" ht="15" customHeight="1" thickBot="1">
      <c r="A124" s="633" t="s">
        <v>411</v>
      </c>
      <c r="B124" s="62">
        <v>12</v>
      </c>
      <c r="C124" s="265">
        <v>10</v>
      </c>
      <c r="D124" s="265">
        <v>2</v>
      </c>
      <c r="E124" s="618">
        <f>SUM(B124:D124)</f>
        <v>24</v>
      </c>
      <c r="F124" s="62">
        <v>34</v>
      </c>
      <c r="G124" s="265">
        <v>2</v>
      </c>
      <c r="H124" s="265">
        <v>1</v>
      </c>
      <c r="I124" s="618">
        <f>SUM(F124:H124)</f>
        <v>37</v>
      </c>
      <c r="J124" s="62">
        <v>3</v>
      </c>
      <c r="K124" s="265"/>
      <c r="L124" s="265"/>
      <c r="M124" s="618">
        <f>SUM(J124:L124)</f>
        <v>3</v>
      </c>
      <c r="N124" s="62"/>
      <c r="O124" s="265"/>
      <c r="P124" s="265"/>
      <c r="Q124" s="618"/>
      <c r="R124" s="62"/>
      <c r="S124" s="265"/>
      <c r="T124" s="265"/>
      <c r="U124" s="441"/>
      <c r="AB124" s="126"/>
    </row>
    <row r="125" spans="1:28" ht="15" customHeight="1" thickBot="1">
      <c r="A125" s="471" t="s">
        <v>192</v>
      </c>
      <c r="B125" s="266">
        <f>SUM(B121:B124)</f>
        <v>53</v>
      </c>
      <c r="C125" s="266">
        <f aca="true" t="shared" si="16" ref="C125:U125">SUM(C121:C124)</f>
        <v>29</v>
      </c>
      <c r="D125" s="266">
        <f t="shared" si="16"/>
        <v>6</v>
      </c>
      <c r="E125" s="266">
        <f t="shared" si="16"/>
        <v>88</v>
      </c>
      <c r="F125" s="266">
        <f t="shared" si="16"/>
        <v>55</v>
      </c>
      <c r="G125" s="266">
        <f t="shared" si="16"/>
        <v>3</v>
      </c>
      <c r="H125" s="266">
        <f t="shared" si="16"/>
        <v>2</v>
      </c>
      <c r="I125" s="266">
        <f t="shared" si="16"/>
        <v>60</v>
      </c>
      <c r="J125" s="266">
        <f t="shared" si="16"/>
        <v>4</v>
      </c>
      <c r="K125" s="266"/>
      <c r="L125" s="266"/>
      <c r="M125" s="266">
        <f t="shared" si="16"/>
        <v>4</v>
      </c>
      <c r="N125" s="266"/>
      <c r="O125" s="266"/>
      <c r="P125" s="266"/>
      <c r="Q125" s="266"/>
      <c r="R125" s="266">
        <f t="shared" si="16"/>
        <v>3</v>
      </c>
      <c r="S125" s="266"/>
      <c r="T125" s="266">
        <f t="shared" si="16"/>
        <v>2</v>
      </c>
      <c r="U125" s="266">
        <f t="shared" si="16"/>
        <v>5</v>
      </c>
      <c r="AB125" s="126"/>
    </row>
    <row r="126" spans="1:28" ht="15" customHeight="1" thickBot="1">
      <c r="A126" s="186" t="s">
        <v>434</v>
      </c>
      <c r="B126" s="48">
        <f aca="true" t="shared" si="17" ref="B126:U126">B15+B29+B36+B52+B72+B86+B103+B110+B119+B125</f>
        <v>2813</v>
      </c>
      <c r="C126" s="48">
        <f t="shared" si="17"/>
        <v>725</v>
      </c>
      <c r="D126" s="48">
        <f t="shared" si="17"/>
        <v>170</v>
      </c>
      <c r="E126" s="48">
        <f t="shared" si="17"/>
        <v>3708</v>
      </c>
      <c r="F126" s="48">
        <f t="shared" si="17"/>
        <v>2054</v>
      </c>
      <c r="G126" s="48">
        <f t="shared" si="17"/>
        <v>192</v>
      </c>
      <c r="H126" s="48">
        <f t="shared" si="17"/>
        <v>116</v>
      </c>
      <c r="I126" s="48">
        <f t="shared" si="17"/>
        <v>2362</v>
      </c>
      <c r="J126" s="48">
        <f t="shared" si="17"/>
        <v>194</v>
      </c>
      <c r="K126" s="48">
        <f t="shared" si="17"/>
        <v>8</v>
      </c>
      <c r="L126" s="48">
        <f t="shared" si="17"/>
        <v>8</v>
      </c>
      <c r="M126" s="48">
        <f t="shared" si="17"/>
        <v>210</v>
      </c>
      <c r="N126" s="48">
        <f t="shared" si="17"/>
        <v>297</v>
      </c>
      <c r="O126" s="48">
        <f t="shared" si="17"/>
        <v>112</v>
      </c>
      <c r="P126" s="48">
        <f t="shared" si="17"/>
        <v>11</v>
      </c>
      <c r="Q126" s="48">
        <f t="shared" si="17"/>
        <v>420</v>
      </c>
      <c r="R126" s="48">
        <f t="shared" si="17"/>
        <v>126</v>
      </c>
      <c r="S126" s="48">
        <f t="shared" si="17"/>
        <v>27</v>
      </c>
      <c r="T126" s="48">
        <f t="shared" si="17"/>
        <v>28</v>
      </c>
      <c r="U126" s="48">
        <f t="shared" si="17"/>
        <v>181</v>
      </c>
      <c r="AB126" s="126"/>
    </row>
    <row r="127" spans="1:28" ht="15" customHeight="1">
      <c r="A127" s="1718" t="s">
        <v>786</v>
      </c>
      <c r="B127" s="1719"/>
      <c r="C127" s="1719"/>
      <c r="D127" s="1719"/>
      <c r="E127" s="1719"/>
      <c r="F127" s="1719"/>
      <c r="G127" s="1719"/>
      <c r="H127" s="1719"/>
      <c r="I127" s="1719"/>
      <c r="J127" s="1719"/>
      <c r="K127" s="1719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AB127" s="126"/>
    </row>
    <row r="128" spans="1:28" ht="15" customHeight="1">
      <c r="A128" s="1716" t="s">
        <v>8</v>
      </c>
      <c r="B128" s="1717"/>
      <c r="C128" s="1717"/>
      <c r="D128" s="1717"/>
      <c r="E128" s="1717"/>
      <c r="F128" s="1717"/>
      <c r="G128" s="1717"/>
      <c r="H128" s="1717"/>
      <c r="I128" s="1717"/>
      <c r="J128" s="1717"/>
      <c r="K128" s="1719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AB128" s="126"/>
    </row>
    <row r="129" spans="1:28" ht="12.75">
      <c r="A129" s="1718"/>
      <c r="B129" s="1718"/>
      <c r="C129" s="1718"/>
      <c r="D129" s="1718"/>
      <c r="E129" s="1718"/>
      <c r="F129" s="1718"/>
      <c r="G129" s="1718"/>
      <c r="H129" s="1718"/>
      <c r="I129" s="1718"/>
      <c r="J129" s="1718"/>
      <c r="K129" s="1718"/>
      <c r="L129" s="470"/>
      <c r="M129" s="470"/>
      <c r="N129" s="470"/>
      <c r="O129" s="470"/>
      <c r="P129" s="470"/>
      <c r="Q129" s="470"/>
      <c r="U129" s="470"/>
      <c r="AB129" s="126"/>
    </row>
    <row r="130" spans="1:28" ht="12.75">
      <c r="A130" s="470"/>
      <c r="B130" s="470"/>
      <c r="C130" s="470"/>
      <c r="D130" s="470"/>
      <c r="E130" s="470"/>
      <c r="F130" s="470"/>
      <c r="G130" s="470"/>
      <c r="H130" s="470"/>
      <c r="I130" s="470"/>
      <c r="J130" s="470"/>
      <c r="K130" s="470"/>
      <c r="L130" s="470"/>
      <c r="M130" s="470"/>
      <c r="N130" s="470"/>
      <c r="O130" s="470"/>
      <c r="P130" s="470"/>
      <c r="Q130" s="470"/>
      <c r="U130" s="470"/>
      <c r="AB130" s="126"/>
    </row>
    <row r="131" ht="12.75">
      <c r="AB131" s="126"/>
    </row>
    <row r="132" ht="12.75">
      <c r="AB132" s="126"/>
    </row>
    <row r="133" ht="13.5" customHeight="1"/>
    <row r="134" ht="12.75">
      <c r="AB134" s="126"/>
    </row>
    <row r="135" spans="1:28" ht="12.75">
      <c r="A135" s="470"/>
      <c r="B135" s="470"/>
      <c r="C135" s="470"/>
      <c r="D135" s="470"/>
      <c r="E135" s="470"/>
      <c r="F135" s="470"/>
      <c r="G135" s="470"/>
      <c r="H135" s="470"/>
      <c r="I135" s="470"/>
      <c r="J135" s="470"/>
      <c r="K135" s="470"/>
      <c r="L135" s="470"/>
      <c r="M135" s="470"/>
      <c r="N135" s="470"/>
      <c r="O135" s="470"/>
      <c r="P135" s="470"/>
      <c r="Q135" s="470"/>
      <c r="U135" s="470"/>
      <c r="AB135" s="126"/>
    </row>
    <row r="136" spans="1:28" ht="12.75">
      <c r="A136" s="478"/>
      <c r="B136" s="470"/>
      <c r="C136" s="470"/>
      <c r="D136" s="470"/>
      <c r="E136" s="470"/>
      <c r="F136" s="470"/>
      <c r="G136" s="470"/>
      <c r="H136" s="470"/>
      <c r="I136" s="470"/>
      <c r="J136" s="470"/>
      <c r="K136" s="470"/>
      <c r="L136" s="470"/>
      <c r="M136" s="470"/>
      <c r="N136" s="470"/>
      <c r="O136" s="470"/>
      <c r="P136" s="470"/>
      <c r="Q136" s="470"/>
      <c r="U136" s="470"/>
      <c r="AB136" s="126"/>
    </row>
    <row r="137" spans="1:28" ht="12.75">
      <c r="A137" s="470"/>
      <c r="B137" s="470"/>
      <c r="C137" s="470"/>
      <c r="D137" s="470"/>
      <c r="E137" s="470"/>
      <c r="F137" s="470"/>
      <c r="G137" s="470"/>
      <c r="H137" s="470"/>
      <c r="I137" s="470"/>
      <c r="J137" s="470"/>
      <c r="K137" s="470"/>
      <c r="L137" s="470"/>
      <c r="M137" s="470"/>
      <c r="N137" s="470"/>
      <c r="O137" s="470"/>
      <c r="P137" s="470"/>
      <c r="Q137" s="470"/>
      <c r="U137" s="470"/>
      <c r="AB137" s="126"/>
    </row>
    <row r="138" spans="1:28" ht="12.75">
      <c r="A138" s="470"/>
      <c r="B138" s="470"/>
      <c r="C138" s="470"/>
      <c r="D138" s="470"/>
      <c r="E138" s="470"/>
      <c r="F138" s="470"/>
      <c r="G138" s="470"/>
      <c r="H138" s="470"/>
      <c r="I138" s="470"/>
      <c r="J138" s="470"/>
      <c r="K138" s="470"/>
      <c r="L138" s="470"/>
      <c r="M138" s="470"/>
      <c r="N138" s="470"/>
      <c r="O138" s="470"/>
      <c r="P138" s="470"/>
      <c r="Q138" s="470"/>
      <c r="U138" s="470"/>
      <c r="AB138" s="126"/>
    </row>
    <row r="139" s="475" customFormat="1" ht="12" customHeight="1">
      <c r="AB139" s="126"/>
    </row>
    <row r="140" spans="1:28" ht="12.75">
      <c r="A140" s="470"/>
      <c r="B140" s="470"/>
      <c r="C140" s="470"/>
      <c r="D140" s="470"/>
      <c r="E140" s="470"/>
      <c r="F140" s="470"/>
      <c r="G140" s="470"/>
      <c r="H140" s="470"/>
      <c r="I140" s="470"/>
      <c r="J140" s="470"/>
      <c r="K140" s="470"/>
      <c r="L140" s="470"/>
      <c r="M140" s="470"/>
      <c r="N140" s="470"/>
      <c r="O140" s="470"/>
      <c r="P140" s="470"/>
      <c r="Q140" s="470"/>
      <c r="U140" s="470"/>
      <c r="AB140" s="126"/>
    </row>
    <row r="141" spans="1:28" ht="12.75">
      <c r="A141" s="470"/>
      <c r="B141" s="470"/>
      <c r="C141" s="470"/>
      <c r="D141" s="470"/>
      <c r="E141" s="470"/>
      <c r="F141" s="470"/>
      <c r="G141" s="470"/>
      <c r="H141" s="470"/>
      <c r="I141" s="470"/>
      <c r="J141" s="470"/>
      <c r="K141" s="470"/>
      <c r="L141" s="470"/>
      <c r="M141" s="470"/>
      <c r="N141" s="470"/>
      <c r="O141" s="470"/>
      <c r="P141" s="470"/>
      <c r="Q141" s="470"/>
      <c r="U141" s="470"/>
      <c r="AB141" s="126"/>
    </row>
    <row r="142" spans="1:28" ht="12.75">
      <c r="A142" s="470"/>
      <c r="B142" s="470"/>
      <c r="C142" s="470"/>
      <c r="D142" s="470"/>
      <c r="E142" s="470"/>
      <c r="F142" s="470"/>
      <c r="G142" s="470"/>
      <c r="H142" s="470"/>
      <c r="I142" s="470"/>
      <c r="J142" s="470"/>
      <c r="K142" s="470"/>
      <c r="L142" s="470"/>
      <c r="M142" s="470"/>
      <c r="N142" s="470"/>
      <c r="O142" s="470"/>
      <c r="P142" s="470"/>
      <c r="Q142" s="470"/>
      <c r="U142" s="470"/>
      <c r="AB142" s="126"/>
    </row>
    <row r="143" spans="1:28" ht="12.75">
      <c r="A143" s="470"/>
      <c r="B143" s="470"/>
      <c r="C143" s="470"/>
      <c r="D143" s="470"/>
      <c r="E143" s="470"/>
      <c r="F143" s="470"/>
      <c r="G143" s="470"/>
      <c r="H143" s="470"/>
      <c r="I143" s="470"/>
      <c r="J143" s="470"/>
      <c r="K143" s="470"/>
      <c r="L143" s="470"/>
      <c r="M143" s="470"/>
      <c r="N143" s="470"/>
      <c r="O143" s="470"/>
      <c r="P143" s="470"/>
      <c r="Q143" s="470"/>
      <c r="U143" s="470"/>
      <c r="AB143" s="126"/>
    </row>
    <row r="144" spans="1:28" ht="12.75">
      <c r="A144" s="470"/>
      <c r="B144" s="470"/>
      <c r="C144" s="470"/>
      <c r="D144" s="470"/>
      <c r="E144" s="470"/>
      <c r="F144" s="470"/>
      <c r="G144" s="470"/>
      <c r="H144" s="470"/>
      <c r="I144" s="470"/>
      <c r="J144" s="470"/>
      <c r="K144" s="470"/>
      <c r="L144" s="470"/>
      <c r="M144" s="470"/>
      <c r="N144" s="470"/>
      <c r="O144" s="470"/>
      <c r="P144" s="470"/>
      <c r="Q144" s="470"/>
      <c r="U144" s="470"/>
      <c r="AB144" s="126"/>
    </row>
    <row r="145" spans="1:28" ht="12.75">
      <c r="A145" s="470"/>
      <c r="B145" s="470"/>
      <c r="C145" s="470"/>
      <c r="D145" s="470"/>
      <c r="E145" s="470"/>
      <c r="F145" s="470"/>
      <c r="G145" s="470"/>
      <c r="H145" s="470"/>
      <c r="I145" s="470"/>
      <c r="J145" s="470"/>
      <c r="K145" s="470"/>
      <c r="L145" s="470"/>
      <c r="M145" s="470"/>
      <c r="N145" s="470"/>
      <c r="O145" s="470"/>
      <c r="P145" s="470"/>
      <c r="Q145" s="470"/>
      <c r="U145" s="470"/>
      <c r="AB145" s="126"/>
    </row>
    <row r="146" spans="1:28" ht="12.75">
      <c r="A146" s="470"/>
      <c r="B146" s="470"/>
      <c r="C146" s="470"/>
      <c r="D146" s="470"/>
      <c r="E146" s="470"/>
      <c r="F146" s="470"/>
      <c r="G146" s="470"/>
      <c r="H146" s="470"/>
      <c r="I146" s="470"/>
      <c r="J146" s="470"/>
      <c r="K146" s="470"/>
      <c r="L146" s="470"/>
      <c r="M146" s="470"/>
      <c r="N146" s="470"/>
      <c r="O146" s="470"/>
      <c r="P146" s="470"/>
      <c r="Q146" s="470"/>
      <c r="U146" s="470"/>
      <c r="AB146" s="126"/>
    </row>
    <row r="147" spans="1:28" ht="12" customHeight="1">
      <c r="A147" s="470"/>
      <c r="B147" s="470"/>
      <c r="C147" s="470"/>
      <c r="D147" s="470"/>
      <c r="E147" s="470"/>
      <c r="F147" s="470"/>
      <c r="G147" s="470"/>
      <c r="H147" s="470"/>
      <c r="I147" s="470"/>
      <c r="J147" s="470"/>
      <c r="K147" s="470"/>
      <c r="L147" s="470"/>
      <c r="M147" s="470"/>
      <c r="N147" s="470"/>
      <c r="O147" s="470"/>
      <c r="P147" s="470"/>
      <c r="Q147" s="470"/>
      <c r="U147" s="470"/>
      <c r="AB147" s="126"/>
    </row>
    <row r="148" spans="1:28" ht="12" customHeight="1">
      <c r="A148" s="470"/>
      <c r="B148" s="470"/>
      <c r="C148" s="470"/>
      <c r="D148" s="470"/>
      <c r="E148" s="470"/>
      <c r="F148" s="470"/>
      <c r="G148" s="470"/>
      <c r="H148" s="470"/>
      <c r="I148" s="470"/>
      <c r="J148" s="470"/>
      <c r="K148" s="470"/>
      <c r="L148" s="470"/>
      <c r="M148" s="470"/>
      <c r="N148" s="470"/>
      <c r="O148" s="470"/>
      <c r="P148" s="470"/>
      <c r="Q148" s="470"/>
      <c r="U148" s="470"/>
      <c r="AB148" s="126"/>
    </row>
    <row r="149" spans="1:28" ht="12.75">
      <c r="A149" s="470"/>
      <c r="B149" s="470"/>
      <c r="C149" s="470"/>
      <c r="D149" s="470"/>
      <c r="E149" s="470"/>
      <c r="F149" s="470"/>
      <c r="G149" s="470"/>
      <c r="H149" s="470"/>
      <c r="I149" s="470"/>
      <c r="J149" s="470"/>
      <c r="K149" s="470"/>
      <c r="L149" s="470"/>
      <c r="M149" s="470"/>
      <c r="N149" s="470"/>
      <c r="O149" s="470"/>
      <c r="P149" s="470"/>
      <c r="Q149" s="470"/>
      <c r="U149" s="470"/>
      <c r="AB149" s="126"/>
    </row>
    <row r="150" spans="1:28" ht="12.75">
      <c r="A150" s="470"/>
      <c r="B150" s="470"/>
      <c r="C150" s="470"/>
      <c r="D150" s="470"/>
      <c r="E150" s="470"/>
      <c r="F150" s="470"/>
      <c r="G150" s="470"/>
      <c r="H150" s="470"/>
      <c r="I150" s="470"/>
      <c r="J150" s="470"/>
      <c r="K150" s="470"/>
      <c r="L150" s="470"/>
      <c r="M150" s="470"/>
      <c r="N150" s="470"/>
      <c r="O150" s="470"/>
      <c r="P150" s="470"/>
      <c r="Q150" s="470"/>
      <c r="U150" s="470"/>
      <c r="AB150" s="126"/>
    </row>
    <row r="151" spans="1:28" ht="12.75">
      <c r="A151" s="470"/>
      <c r="B151" s="470"/>
      <c r="C151" s="470"/>
      <c r="D151" s="470"/>
      <c r="E151" s="470"/>
      <c r="F151" s="470"/>
      <c r="G151" s="470"/>
      <c r="H151" s="470"/>
      <c r="I151" s="470"/>
      <c r="J151" s="470"/>
      <c r="K151" s="470"/>
      <c r="L151" s="470"/>
      <c r="M151" s="470"/>
      <c r="N151" s="470"/>
      <c r="O151" s="470"/>
      <c r="P151" s="470"/>
      <c r="Q151" s="470"/>
      <c r="U151" s="470"/>
      <c r="AB151" s="126"/>
    </row>
    <row r="152" spans="1:28" ht="12.75">
      <c r="A152" s="470"/>
      <c r="B152" s="470"/>
      <c r="C152" s="470"/>
      <c r="D152" s="470"/>
      <c r="E152" s="470"/>
      <c r="F152" s="470"/>
      <c r="G152" s="470"/>
      <c r="H152" s="470"/>
      <c r="I152" s="470"/>
      <c r="J152" s="470"/>
      <c r="K152" s="470"/>
      <c r="L152" s="470"/>
      <c r="M152" s="470"/>
      <c r="N152" s="470"/>
      <c r="O152" s="470"/>
      <c r="P152" s="470"/>
      <c r="Q152" s="470"/>
      <c r="U152" s="470"/>
      <c r="AB152" s="126"/>
    </row>
    <row r="153" spans="1:28" ht="10.5" customHeight="1">
      <c r="A153" s="470"/>
      <c r="B153" s="470"/>
      <c r="C153" s="470"/>
      <c r="D153" s="470"/>
      <c r="E153" s="470"/>
      <c r="F153" s="470"/>
      <c r="G153" s="470"/>
      <c r="H153" s="470"/>
      <c r="I153" s="470"/>
      <c r="J153" s="470"/>
      <c r="K153" s="470"/>
      <c r="L153" s="470"/>
      <c r="M153" s="470"/>
      <c r="N153" s="470"/>
      <c r="O153" s="470"/>
      <c r="P153" s="470"/>
      <c r="Q153" s="470"/>
      <c r="U153" s="470"/>
      <c r="AB153" s="126"/>
    </row>
    <row r="154" spans="1:28" ht="12.75">
      <c r="A154" s="470"/>
      <c r="B154" s="470"/>
      <c r="C154" s="470"/>
      <c r="D154" s="470"/>
      <c r="E154" s="470"/>
      <c r="F154" s="470"/>
      <c r="G154" s="470"/>
      <c r="H154" s="470"/>
      <c r="I154" s="470"/>
      <c r="J154" s="470"/>
      <c r="K154" s="470"/>
      <c r="L154" s="470"/>
      <c r="M154" s="470"/>
      <c r="N154" s="470"/>
      <c r="O154" s="470"/>
      <c r="P154" s="470"/>
      <c r="Q154" s="470"/>
      <c r="U154" s="470"/>
      <c r="AB154" s="126"/>
    </row>
    <row r="155" spans="1:28" ht="12.75">
      <c r="A155" s="470"/>
      <c r="B155" s="470"/>
      <c r="C155" s="470"/>
      <c r="D155" s="470"/>
      <c r="E155" s="470"/>
      <c r="F155" s="470"/>
      <c r="G155" s="470"/>
      <c r="H155" s="470"/>
      <c r="I155" s="470"/>
      <c r="J155" s="470"/>
      <c r="K155" s="470"/>
      <c r="L155" s="470"/>
      <c r="M155" s="470"/>
      <c r="N155" s="470"/>
      <c r="O155" s="470"/>
      <c r="P155" s="470"/>
      <c r="Q155" s="470"/>
      <c r="U155" s="470"/>
      <c r="AB155" s="126"/>
    </row>
    <row r="156" spans="1:28" ht="12.75">
      <c r="A156" s="470"/>
      <c r="B156" s="470"/>
      <c r="C156" s="470"/>
      <c r="D156" s="470"/>
      <c r="E156" s="470"/>
      <c r="F156" s="470"/>
      <c r="G156" s="470"/>
      <c r="H156" s="470"/>
      <c r="I156" s="470"/>
      <c r="J156" s="470"/>
      <c r="K156" s="470"/>
      <c r="L156" s="470"/>
      <c r="M156" s="470"/>
      <c r="N156" s="470"/>
      <c r="O156" s="470"/>
      <c r="P156" s="470"/>
      <c r="Q156" s="470"/>
      <c r="U156" s="470"/>
      <c r="AB156" s="126"/>
    </row>
    <row r="157" spans="1:28" ht="12.75">
      <c r="A157" s="470"/>
      <c r="B157" s="470"/>
      <c r="C157" s="470"/>
      <c r="D157" s="470"/>
      <c r="E157" s="470"/>
      <c r="F157" s="470"/>
      <c r="G157" s="470"/>
      <c r="H157" s="470"/>
      <c r="I157" s="470"/>
      <c r="J157" s="470"/>
      <c r="K157" s="470"/>
      <c r="L157" s="470"/>
      <c r="M157" s="470"/>
      <c r="N157" s="470"/>
      <c r="O157" s="470"/>
      <c r="P157" s="470"/>
      <c r="Q157" s="470"/>
      <c r="U157" s="470"/>
      <c r="AB157" s="126"/>
    </row>
    <row r="158" spans="1:28" ht="12.75">
      <c r="A158" s="470"/>
      <c r="B158" s="470"/>
      <c r="C158" s="470"/>
      <c r="D158" s="470"/>
      <c r="E158" s="470"/>
      <c r="F158" s="470"/>
      <c r="G158" s="470"/>
      <c r="H158" s="470"/>
      <c r="I158" s="470"/>
      <c r="J158" s="470"/>
      <c r="K158" s="470"/>
      <c r="L158" s="470"/>
      <c r="M158" s="470"/>
      <c r="N158" s="470"/>
      <c r="O158" s="470"/>
      <c r="P158" s="470"/>
      <c r="Q158" s="470"/>
      <c r="U158" s="470"/>
      <c r="AB158" s="126"/>
    </row>
    <row r="159" spans="1:28" ht="12.75">
      <c r="A159" s="470"/>
      <c r="B159" s="470"/>
      <c r="C159" s="470"/>
      <c r="D159" s="470"/>
      <c r="E159" s="470"/>
      <c r="F159" s="470"/>
      <c r="G159" s="470"/>
      <c r="H159" s="470"/>
      <c r="I159" s="470"/>
      <c r="J159" s="470"/>
      <c r="K159" s="470"/>
      <c r="L159" s="470"/>
      <c r="M159" s="470"/>
      <c r="N159" s="470"/>
      <c r="O159" s="470"/>
      <c r="P159" s="470"/>
      <c r="Q159" s="470"/>
      <c r="U159" s="470"/>
      <c r="AB159" s="126"/>
    </row>
    <row r="160" spans="1:28" ht="12.75">
      <c r="A160" s="470"/>
      <c r="B160" s="470"/>
      <c r="C160" s="470"/>
      <c r="D160" s="470"/>
      <c r="E160" s="470"/>
      <c r="F160" s="470"/>
      <c r="G160" s="470"/>
      <c r="H160" s="470"/>
      <c r="I160" s="470"/>
      <c r="J160" s="470"/>
      <c r="K160" s="470"/>
      <c r="L160" s="470"/>
      <c r="M160" s="470"/>
      <c r="N160" s="470"/>
      <c r="O160" s="470"/>
      <c r="P160" s="470"/>
      <c r="Q160" s="470"/>
      <c r="U160" s="470"/>
      <c r="AB160" s="126"/>
    </row>
    <row r="161" spans="1:28" ht="12.75">
      <c r="A161" s="470"/>
      <c r="B161" s="470"/>
      <c r="C161" s="470"/>
      <c r="D161" s="470"/>
      <c r="E161" s="470"/>
      <c r="F161" s="470"/>
      <c r="G161" s="470"/>
      <c r="H161" s="470"/>
      <c r="I161" s="470"/>
      <c r="J161" s="470"/>
      <c r="K161" s="470"/>
      <c r="L161" s="470"/>
      <c r="M161" s="470"/>
      <c r="N161" s="470"/>
      <c r="O161" s="470"/>
      <c r="P161" s="470"/>
      <c r="Q161" s="470"/>
      <c r="U161" s="470"/>
      <c r="AB161" s="126"/>
    </row>
    <row r="162" spans="1:28" ht="12.75">
      <c r="A162" s="470"/>
      <c r="B162" s="470"/>
      <c r="C162" s="470"/>
      <c r="D162" s="470"/>
      <c r="E162" s="470"/>
      <c r="F162" s="470"/>
      <c r="G162" s="470"/>
      <c r="H162" s="470"/>
      <c r="I162" s="470"/>
      <c r="J162" s="470"/>
      <c r="K162" s="470"/>
      <c r="L162" s="470"/>
      <c r="M162" s="470"/>
      <c r="N162" s="470"/>
      <c r="O162" s="470"/>
      <c r="P162" s="470"/>
      <c r="Q162" s="470"/>
      <c r="U162" s="470"/>
      <c r="AB162" s="126"/>
    </row>
    <row r="163" spans="1:28" ht="13.5" thickBot="1">
      <c r="A163" s="470"/>
      <c r="B163" s="470"/>
      <c r="C163" s="470"/>
      <c r="D163" s="470"/>
      <c r="E163" s="470"/>
      <c r="F163" s="470"/>
      <c r="G163" s="470"/>
      <c r="H163" s="470"/>
      <c r="I163" s="470"/>
      <c r="J163" s="470"/>
      <c r="K163" s="470"/>
      <c r="L163" s="470"/>
      <c r="M163" s="470"/>
      <c r="N163" s="470"/>
      <c r="O163" s="470"/>
      <c r="P163" s="470"/>
      <c r="Q163" s="470"/>
      <c r="U163" s="470"/>
      <c r="AB163" s="126"/>
    </row>
    <row r="164" s="16" customFormat="1" ht="12" thickBot="1">
      <c r="AB164" s="125"/>
    </row>
    <row r="165" spans="1:28" ht="13.5" thickBot="1">
      <c r="A165" s="470"/>
      <c r="B165" s="470"/>
      <c r="C165" s="470"/>
      <c r="D165" s="470"/>
      <c r="AB165" s="91"/>
    </row>
  </sheetData>
  <sheetProtection/>
  <mergeCells count="6">
    <mergeCell ref="A1:A2"/>
    <mergeCell ref="B1:E1"/>
    <mergeCell ref="F1:I1"/>
    <mergeCell ref="R1:U1"/>
    <mergeCell ref="J1:M1"/>
    <mergeCell ref="N1:Q1"/>
  </mergeCells>
  <printOptions horizontalCentered="1"/>
  <pageMargins left="0.4724409448818898" right="0.15748031496062992" top="0.53" bottom="0.2362204724409449" header="0.28" footer="0.1968503937007874"/>
  <pageSetup fitToHeight="2" fitToWidth="2" horizontalDpi="300" verticalDpi="300" orientation="landscape" paperSize="9" scale="61" r:id="rId1"/>
  <headerFooter alignWithMargins="0">
    <oddHeader>&amp;C&amp;"Times New Roman,Kalın"&amp;12LİSANSÜSTÜ ÖĞRENCİLERİNİN BAŞARI DURUMU (2011-2012 EĞİTİM ÖĞRETİM YILI II. DÖNEMİ)</oddHeader>
  </headerFooter>
  <rowBreaks count="2" manualBreakCount="2">
    <brk id="54" max="20" man="1"/>
    <brk id="105" max="2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2"/>
  </sheetPr>
  <dimension ref="A1:AB166"/>
  <sheetViews>
    <sheetView zoomScaleSheetLayoutView="100" zoomScalePageLayoutView="0" workbookViewId="0" topLeftCell="A25">
      <selection activeCell="A43" sqref="A43"/>
    </sheetView>
  </sheetViews>
  <sheetFormatPr defaultColWidth="9.140625" defaultRowHeight="12.75"/>
  <cols>
    <col min="1" max="1" width="29.8515625" style="313" customWidth="1"/>
    <col min="2" max="2" width="8.57421875" style="314" customWidth="1"/>
    <col min="3" max="3" width="10.8515625" style="314" bestFit="1" customWidth="1"/>
    <col min="4" max="4" width="11.140625" style="314" bestFit="1" customWidth="1"/>
    <col min="5" max="5" width="8.28125" style="315" bestFit="1" customWidth="1"/>
    <col min="6" max="6" width="8.8515625" style="314" bestFit="1" customWidth="1"/>
    <col min="7" max="7" width="10.8515625" style="314" bestFit="1" customWidth="1"/>
    <col min="8" max="8" width="11.140625" style="314" bestFit="1" customWidth="1"/>
    <col min="9" max="9" width="8.28125" style="315" bestFit="1" customWidth="1"/>
    <col min="10" max="10" width="8.8515625" style="314" bestFit="1" customWidth="1"/>
    <col min="11" max="11" width="10.8515625" style="314" bestFit="1" customWidth="1"/>
    <col min="12" max="12" width="11.140625" style="314" bestFit="1" customWidth="1"/>
    <col min="13" max="13" width="8.28125" style="315" bestFit="1" customWidth="1"/>
    <col min="14" max="14" width="8.8515625" style="314" bestFit="1" customWidth="1"/>
    <col min="15" max="15" width="10.8515625" style="314" bestFit="1" customWidth="1"/>
    <col min="16" max="16" width="11.140625" style="314" bestFit="1" customWidth="1"/>
    <col min="17" max="17" width="8.28125" style="315" bestFit="1" customWidth="1"/>
    <col min="18" max="18" width="8.8515625" style="298" customWidth="1"/>
    <col min="19" max="19" width="10.8515625" style="298" bestFit="1" customWidth="1"/>
    <col min="20" max="20" width="11.140625" style="298" bestFit="1" customWidth="1"/>
    <col min="21" max="21" width="8.28125" style="313" bestFit="1" customWidth="1"/>
    <col min="24" max="25" width="9.140625" style="298" customWidth="1"/>
    <col min="27" max="16384" width="9.140625" style="298" customWidth="1"/>
  </cols>
  <sheetData>
    <row r="1" spans="1:22" s="295" customFormat="1" ht="15" customHeight="1" thickBot="1">
      <c r="A1" s="2015"/>
      <c r="B1" s="2017" t="s">
        <v>190</v>
      </c>
      <c r="C1" s="2018"/>
      <c r="D1" s="2018"/>
      <c r="E1" s="2019"/>
      <c r="F1" s="2017" t="s">
        <v>191</v>
      </c>
      <c r="G1" s="2018"/>
      <c r="H1" s="2018"/>
      <c r="I1" s="2019"/>
      <c r="J1" s="2017" t="s">
        <v>568</v>
      </c>
      <c r="K1" s="2018"/>
      <c r="L1" s="2018"/>
      <c r="M1" s="2019"/>
      <c r="N1" s="2017" t="s">
        <v>410</v>
      </c>
      <c r="O1" s="2018"/>
      <c r="P1" s="2018"/>
      <c r="Q1" s="2019"/>
      <c r="R1" s="2018" t="s">
        <v>314</v>
      </c>
      <c r="S1" s="2018"/>
      <c r="T1" s="2018"/>
      <c r="U1" s="2019"/>
      <c r="V1" s="138"/>
    </row>
    <row r="2" spans="1:22" s="295" customFormat="1" ht="15" customHeight="1" thickBot="1">
      <c r="A2" s="2016"/>
      <c r="B2" s="1758" t="s">
        <v>388</v>
      </c>
      <c r="C2" s="1759" t="s">
        <v>785</v>
      </c>
      <c r="D2" s="1760" t="s">
        <v>821</v>
      </c>
      <c r="E2" s="1761" t="s">
        <v>192</v>
      </c>
      <c r="F2" s="1758" t="s">
        <v>388</v>
      </c>
      <c r="G2" s="1759" t="s">
        <v>785</v>
      </c>
      <c r="H2" s="1760" t="s">
        <v>821</v>
      </c>
      <c r="I2" s="1761" t="s">
        <v>192</v>
      </c>
      <c r="J2" s="1758" t="s">
        <v>388</v>
      </c>
      <c r="K2" s="1759" t="s">
        <v>785</v>
      </c>
      <c r="L2" s="1760" t="s">
        <v>821</v>
      </c>
      <c r="M2" s="1761" t="s">
        <v>192</v>
      </c>
      <c r="N2" s="1758" t="s">
        <v>388</v>
      </c>
      <c r="O2" s="1759" t="s">
        <v>785</v>
      </c>
      <c r="P2" s="1760" t="s">
        <v>821</v>
      </c>
      <c r="Q2" s="1761" t="s">
        <v>192</v>
      </c>
      <c r="R2" s="1758" t="s">
        <v>388</v>
      </c>
      <c r="S2" s="1759" t="s">
        <v>785</v>
      </c>
      <c r="T2" s="1760" t="s">
        <v>821</v>
      </c>
      <c r="U2" s="1761" t="s">
        <v>192</v>
      </c>
      <c r="V2" s="138"/>
    </row>
    <row r="3" spans="1:22" s="295" customFormat="1" ht="15" customHeight="1" thickBot="1">
      <c r="A3" s="296" t="s">
        <v>371</v>
      </c>
      <c r="B3" s="436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8"/>
      <c r="V3" s="138"/>
    </row>
    <row r="4" spans="1:22" s="295" customFormat="1" ht="15" customHeight="1">
      <c r="A4" s="648" t="s">
        <v>201</v>
      </c>
      <c r="B4" s="58">
        <v>22</v>
      </c>
      <c r="C4" s="319">
        <v>7</v>
      </c>
      <c r="D4" s="319">
        <v>1</v>
      </c>
      <c r="E4" s="617">
        <f aca="true" t="shared" si="0" ref="E4:E9">SUM(B4:D4)</f>
        <v>30</v>
      </c>
      <c r="F4" s="58">
        <v>19</v>
      </c>
      <c r="G4" s="319">
        <v>1</v>
      </c>
      <c r="H4" s="319">
        <v>10</v>
      </c>
      <c r="I4" s="617">
        <f>SUM(F4:H4)</f>
        <v>30</v>
      </c>
      <c r="J4" s="58">
        <v>1</v>
      </c>
      <c r="K4" s="319"/>
      <c r="L4" s="319"/>
      <c r="M4" s="617">
        <f>SUM(J4:L4)</f>
        <v>1</v>
      </c>
      <c r="N4" s="58"/>
      <c r="O4" s="319"/>
      <c r="P4" s="319"/>
      <c r="Q4" s="617"/>
      <c r="R4" s="58"/>
      <c r="S4" s="319"/>
      <c r="T4" s="319">
        <v>1</v>
      </c>
      <c r="U4" s="440">
        <f>SUM(R4:T4)</f>
        <v>1</v>
      </c>
      <c r="V4" s="138"/>
    </row>
    <row r="5" spans="1:22" s="295" customFormat="1" ht="15" customHeight="1">
      <c r="A5" s="650" t="s">
        <v>197</v>
      </c>
      <c r="B5" s="57">
        <v>58</v>
      </c>
      <c r="C5" s="30">
        <v>11</v>
      </c>
      <c r="D5" s="30">
        <v>5</v>
      </c>
      <c r="E5" s="381">
        <f t="shared" si="0"/>
        <v>74</v>
      </c>
      <c r="F5" s="57">
        <v>32</v>
      </c>
      <c r="G5" s="30">
        <v>3</v>
      </c>
      <c r="H5" s="30">
        <v>2</v>
      </c>
      <c r="I5" s="381">
        <f>SUM(F5:H5)</f>
        <v>37</v>
      </c>
      <c r="J5" s="57"/>
      <c r="K5" s="30"/>
      <c r="L5" s="30"/>
      <c r="M5" s="381"/>
      <c r="N5" s="57"/>
      <c r="O5" s="30"/>
      <c r="P5" s="30"/>
      <c r="Q5" s="381"/>
      <c r="R5" s="57"/>
      <c r="S5" s="30"/>
      <c r="T5" s="30"/>
      <c r="U5" s="158"/>
      <c r="V5" s="138"/>
    </row>
    <row r="6" spans="1:22" s="295" customFormat="1" ht="15" customHeight="1">
      <c r="A6" s="651" t="s">
        <v>336</v>
      </c>
      <c r="B6" s="57">
        <v>11</v>
      </c>
      <c r="C6" s="30">
        <v>1</v>
      </c>
      <c r="D6" s="30">
        <v>1</v>
      </c>
      <c r="E6" s="381">
        <f t="shared" si="0"/>
        <v>13</v>
      </c>
      <c r="F6" s="57">
        <v>20</v>
      </c>
      <c r="G6" s="30">
        <v>2</v>
      </c>
      <c r="H6" s="30">
        <v>3</v>
      </c>
      <c r="I6" s="381">
        <f>SUM(F6:H6)</f>
        <v>25</v>
      </c>
      <c r="J6" s="57"/>
      <c r="K6" s="30"/>
      <c r="L6" s="30"/>
      <c r="M6" s="381"/>
      <c r="N6" s="57"/>
      <c r="O6" s="30"/>
      <c r="P6" s="30"/>
      <c r="Q6" s="381"/>
      <c r="R6" s="57">
        <v>1</v>
      </c>
      <c r="S6" s="30"/>
      <c r="T6" s="30"/>
      <c r="U6" s="158">
        <f>SUM(R6:T6)</f>
        <v>1</v>
      </c>
      <c r="V6" s="138"/>
    </row>
    <row r="7" spans="1:22" s="295" customFormat="1" ht="15" customHeight="1">
      <c r="A7" s="652" t="s">
        <v>531</v>
      </c>
      <c r="B7" s="57">
        <v>2</v>
      </c>
      <c r="C7" s="30"/>
      <c r="D7" s="30">
        <v>2</v>
      </c>
      <c r="E7" s="381">
        <f t="shared" si="0"/>
        <v>4</v>
      </c>
      <c r="F7" s="57"/>
      <c r="G7" s="30"/>
      <c r="H7" s="30"/>
      <c r="I7" s="381"/>
      <c r="J7" s="57"/>
      <c r="K7" s="30"/>
      <c r="L7" s="30"/>
      <c r="M7" s="381"/>
      <c r="N7" s="57"/>
      <c r="O7" s="30"/>
      <c r="P7" s="30"/>
      <c r="Q7" s="381"/>
      <c r="R7" s="57"/>
      <c r="S7" s="30"/>
      <c r="T7" s="30"/>
      <c r="U7" s="158"/>
      <c r="V7" s="138"/>
    </row>
    <row r="8" spans="1:22" s="295" customFormat="1" ht="15" customHeight="1">
      <c r="A8" s="649" t="s">
        <v>337</v>
      </c>
      <c r="B8" s="57">
        <v>50</v>
      </c>
      <c r="C8" s="30">
        <v>4</v>
      </c>
      <c r="D8" s="30">
        <v>5</v>
      </c>
      <c r="E8" s="381">
        <f t="shared" si="0"/>
        <v>59</v>
      </c>
      <c r="F8" s="57">
        <v>19</v>
      </c>
      <c r="G8" s="30">
        <v>2</v>
      </c>
      <c r="H8" s="30"/>
      <c r="I8" s="381">
        <f>SUM(F8:H8)</f>
        <v>21</v>
      </c>
      <c r="J8" s="57"/>
      <c r="K8" s="30"/>
      <c r="L8" s="30"/>
      <c r="M8" s="381"/>
      <c r="N8" s="57"/>
      <c r="O8" s="30"/>
      <c r="P8" s="30"/>
      <c r="Q8" s="381"/>
      <c r="R8" s="57">
        <v>2</v>
      </c>
      <c r="S8" s="30">
        <v>1</v>
      </c>
      <c r="T8" s="30"/>
      <c r="U8" s="158">
        <f>SUM(R8:T8)</f>
        <v>3</v>
      </c>
      <c r="V8" s="138"/>
    </row>
    <row r="9" spans="1:22" s="295" customFormat="1" ht="15" customHeight="1">
      <c r="A9" s="649" t="s">
        <v>338</v>
      </c>
      <c r="B9" s="57">
        <v>26</v>
      </c>
      <c r="C9" s="30">
        <v>2</v>
      </c>
      <c r="D9" s="30">
        <v>1</v>
      </c>
      <c r="E9" s="381">
        <f t="shared" si="0"/>
        <v>29</v>
      </c>
      <c r="F9" s="57">
        <v>20</v>
      </c>
      <c r="G9" s="30">
        <v>1</v>
      </c>
      <c r="H9" s="30">
        <v>2</v>
      </c>
      <c r="I9" s="381">
        <f>SUM(F9:H9)</f>
        <v>23</v>
      </c>
      <c r="J9" s="57"/>
      <c r="K9" s="30"/>
      <c r="L9" s="30"/>
      <c r="M9" s="381"/>
      <c r="N9" s="57"/>
      <c r="O9" s="30"/>
      <c r="P9" s="30"/>
      <c r="Q9" s="381"/>
      <c r="R9" s="57">
        <v>4</v>
      </c>
      <c r="S9" s="30">
        <v>2</v>
      </c>
      <c r="T9" s="30"/>
      <c r="U9" s="158">
        <f>SUM(R9:T9)</f>
        <v>6</v>
      </c>
      <c r="V9" s="138"/>
    </row>
    <row r="10" spans="1:28" ht="15" customHeight="1">
      <c r="A10" s="653" t="s">
        <v>200</v>
      </c>
      <c r="B10" s="57"/>
      <c r="C10" s="30"/>
      <c r="D10" s="30"/>
      <c r="E10" s="381"/>
      <c r="F10" s="57">
        <v>28</v>
      </c>
      <c r="G10" s="30">
        <v>2</v>
      </c>
      <c r="H10" s="30">
        <v>4</v>
      </c>
      <c r="I10" s="381">
        <f>SUM(F10:H10)</f>
        <v>34</v>
      </c>
      <c r="J10" s="57">
        <v>2</v>
      </c>
      <c r="K10" s="30"/>
      <c r="L10" s="30">
        <v>1</v>
      </c>
      <c r="M10" s="381">
        <f>SUM(J10:L10)</f>
        <v>3</v>
      </c>
      <c r="N10" s="57"/>
      <c r="O10" s="30"/>
      <c r="P10" s="30"/>
      <c r="Q10" s="381"/>
      <c r="R10" s="57"/>
      <c r="S10" s="30"/>
      <c r="T10" s="30"/>
      <c r="U10" s="158"/>
      <c r="V10" s="138"/>
      <c r="AB10" s="126"/>
    </row>
    <row r="11" spans="1:28" ht="15" customHeight="1">
      <c r="A11" s="649" t="s">
        <v>339</v>
      </c>
      <c r="B11" s="57">
        <v>11</v>
      </c>
      <c r="C11" s="30">
        <v>3</v>
      </c>
      <c r="D11" s="30">
        <v>3</v>
      </c>
      <c r="E11" s="381">
        <f>SUM(B11:D11)</f>
        <v>17</v>
      </c>
      <c r="F11" s="57"/>
      <c r="G11" s="30"/>
      <c r="H11" s="30"/>
      <c r="I11" s="381"/>
      <c r="J11" s="57"/>
      <c r="K11" s="30"/>
      <c r="L11" s="30"/>
      <c r="M11" s="381"/>
      <c r="N11" s="57"/>
      <c r="O11" s="30"/>
      <c r="P11" s="30"/>
      <c r="Q11" s="381"/>
      <c r="R11" s="57"/>
      <c r="S11" s="30"/>
      <c r="T11" s="30"/>
      <c r="U11" s="158"/>
      <c r="V11" s="138"/>
      <c r="AB11" s="45"/>
    </row>
    <row r="12" spans="1:22" ht="15" customHeight="1">
      <c r="A12" s="649" t="s">
        <v>340</v>
      </c>
      <c r="B12" s="57">
        <v>10</v>
      </c>
      <c r="C12" s="30">
        <v>3</v>
      </c>
      <c r="D12" s="30">
        <v>1</v>
      </c>
      <c r="E12" s="381">
        <f>SUM(B12:D12)</f>
        <v>14</v>
      </c>
      <c r="F12" s="57"/>
      <c r="G12" s="30"/>
      <c r="H12" s="30"/>
      <c r="I12" s="381"/>
      <c r="J12" s="57"/>
      <c r="K12" s="30"/>
      <c r="L12" s="30"/>
      <c r="M12" s="381"/>
      <c r="N12" s="57"/>
      <c r="O12" s="30"/>
      <c r="P12" s="30"/>
      <c r="Q12" s="381"/>
      <c r="R12" s="57"/>
      <c r="S12" s="30"/>
      <c r="T12" s="30"/>
      <c r="U12" s="158"/>
      <c r="V12" s="138"/>
    </row>
    <row r="13" spans="1:28" ht="15" customHeight="1" thickBot="1">
      <c r="A13" s="654" t="s">
        <v>341</v>
      </c>
      <c r="B13" s="62">
        <v>38</v>
      </c>
      <c r="C13" s="265">
        <v>5</v>
      </c>
      <c r="D13" s="265">
        <v>11</v>
      </c>
      <c r="E13" s="618">
        <f>SUM(B13:D13)</f>
        <v>54</v>
      </c>
      <c r="F13" s="62"/>
      <c r="G13" s="265"/>
      <c r="H13" s="265"/>
      <c r="I13" s="618"/>
      <c r="J13" s="62"/>
      <c r="K13" s="265"/>
      <c r="L13" s="265"/>
      <c r="M13" s="618"/>
      <c r="N13" s="62"/>
      <c r="O13" s="265"/>
      <c r="P13" s="265"/>
      <c r="Q13" s="618"/>
      <c r="R13" s="62">
        <v>1</v>
      </c>
      <c r="S13" s="265">
        <v>2</v>
      </c>
      <c r="T13" s="265"/>
      <c r="U13" s="441">
        <f>SUM(R13:T13)</f>
        <v>3</v>
      </c>
      <c r="V13" s="138"/>
      <c r="AB13" s="126"/>
    </row>
    <row r="14" spans="1:28" ht="15" customHeight="1" thickBot="1">
      <c r="A14" s="299" t="s">
        <v>192</v>
      </c>
      <c r="B14" s="264">
        <f>SUM(B4:B13)</f>
        <v>228</v>
      </c>
      <c r="C14" s="264">
        <f aca="true" t="shared" si="1" ref="C14:U14">SUM(C4:C13)</f>
        <v>36</v>
      </c>
      <c r="D14" s="264">
        <f t="shared" si="1"/>
        <v>30</v>
      </c>
      <c r="E14" s="264">
        <f t="shared" si="1"/>
        <v>294</v>
      </c>
      <c r="F14" s="264">
        <f t="shared" si="1"/>
        <v>138</v>
      </c>
      <c r="G14" s="264">
        <f t="shared" si="1"/>
        <v>11</v>
      </c>
      <c r="H14" s="264">
        <f t="shared" si="1"/>
        <v>21</v>
      </c>
      <c r="I14" s="264">
        <f t="shared" si="1"/>
        <v>170</v>
      </c>
      <c r="J14" s="264">
        <f t="shared" si="1"/>
        <v>3</v>
      </c>
      <c r="K14" s="264"/>
      <c r="L14" s="264">
        <f t="shared" si="1"/>
        <v>1</v>
      </c>
      <c r="M14" s="264">
        <f t="shared" si="1"/>
        <v>4</v>
      </c>
      <c r="N14" s="264"/>
      <c r="O14" s="264"/>
      <c r="P14" s="264"/>
      <c r="Q14" s="264"/>
      <c r="R14" s="264">
        <f t="shared" si="1"/>
        <v>8</v>
      </c>
      <c r="S14" s="264">
        <f t="shared" si="1"/>
        <v>5</v>
      </c>
      <c r="T14" s="264">
        <f t="shared" si="1"/>
        <v>1</v>
      </c>
      <c r="U14" s="264">
        <f t="shared" si="1"/>
        <v>14</v>
      </c>
      <c r="V14" s="138"/>
      <c r="AB14" s="126"/>
    </row>
    <row r="15" spans="1:28" ht="15" customHeight="1" thickBot="1">
      <c r="A15" s="300" t="s">
        <v>616</v>
      </c>
      <c r="B15" s="274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75"/>
      <c r="V15" s="138"/>
      <c r="AB15" s="126"/>
    </row>
    <row r="16" spans="1:28" ht="15" customHeight="1">
      <c r="A16" s="655" t="s">
        <v>202</v>
      </c>
      <c r="B16" s="58">
        <v>61</v>
      </c>
      <c r="C16" s="319">
        <v>13</v>
      </c>
      <c r="D16" s="319">
        <v>2</v>
      </c>
      <c r="E16" s="617">
        <f>SUM(B16:D16)</f>
        <v>76</v>
      </c>
      <c r="F16" s="58">
        <v>49</v>
      </c>
      <c r="G16" s="319">
        <v>13</v>
      </c>
      <c r="H16" s="319">
        <v>5</v>
      </c>
      <c r="I16" s="617">
        <f aca="true" t="shared" si="2" ref="I16:I22">SUM(F16:H16)</f>
        <v>67</v>
      </c>
      <c r="J16" s="58"/>
      <c r="K16" s="319"/>
      <c r="L16" s="319"/>
      <c r="M16" s="617"/>
      <c r="N16" s="58"/>
      <c r="O16" s="319"/>
      <c r="P16" s="319"/>
      <c r="Q16" s="617"/>
      <c r="R16" s="58"/>
      <c r="S16" s="319">
        <v>1</v>
      </c>
      <c r="T16" s="319"/>
      <c r="U16" s="440">
        <f>SUM(R16:T16)</f>
        <v>1</v>
      </c>
      <c r="AB16" s="126"/>
    </row>
    <row r="17" spans="1:28" ht="15" customHeight="1">
      <c r="A17" s="656" t="s">
        <v>207</v>
      </c>
      <c r="B17" s="57">
        <v>24</v>
      </c>
      <c r="C17" s="30">
        <v>16</v>
      </c>
      <c r="D17" s="30">
        <v>6</v>
      </c>
      <c r="E17" s="381">
        <f>SUM(B17:D17)</f>
        <v>46</v>
      </c>
      <c r="F17" s="57">
        <v>34</v>
      </c>
      <c r="G17" s="30">
        <v>4</v>
      </c>
      <c r="H17" s="30">
        <v>7</v>
      </c>
      <c r="I17" s="381">
        <f t="shared" si="2"/>
        <v>45</v>
      </c>
      <c r="J17" s="57"/>
      <c r="K17" s="30"/>
      <c r="L17" s="30"/>
      <c r="M17" s="381"/>
      <c r="N17" s="57"/>
      <c r="O17" s="30"/>
      <c r="P17" s="30"/>
      <c r="Q17" s="381"/>
      <c r="R17" s="57">
        <v>12</v>
      </c>
      <c r="S17" s="30">
        <v>2</v>
      </c>
      <c r="T17" s="30">
        <v>2</v>
      </c>
      <c r="U17" s="158">
        <f>SUM(R17:T17)</f>
        <v>16</v>
      </c>
      <c r="AB17" s="126"/>
    </row>
    <row r="18" spans="1:28" ht="15" customHeight="1">
      <c r="A18" s="656" t="s">
        <v>209</v>
      </c>
      <c r="B18" s="57">
        <v>25</v>
      </c>
      <c r="C18" s="30">
        <v>25</v>
      </c>
      <c r="D18" s="30">
        <v>4</v>
      </c>
      <c r="E18" s="381">
        <f>SUM(B18:D18)</f>
        <v>54</v>
      </c>
      <c r="F18" s="57">
        <v>50</v>
      </c>
      <c r="G18" s="30">
        <v>10</v>
      </c>
      <c r="H18" s="30">
        <v>1</v>
      </c>
      <c r="I18" s="381">
        <f t="shared" si="2"/>
        <v>61</v>
      </c>
      <c r="J18" s="57">
        <v>9</v>
      </c>
      <c r="K18" s="30"/>
      <c r="L18" s="30">
        <v>1</v>
      </c>
      <c r="M18" s="381">
        <f>SUM(J18:L18)</f>
        <v>10</v>
      </c>
      <c r="N18" s="57"/>
      <c r="O18" s="30"/>
      <c r="P18" s="30"/>
      <c r="Q18" s="381"/>
      <c r="R18" s="57">
        <v>3</v>
      </c>
      <c r="S18" s="30">
        <v>3</v>
      </c>
      <c r="T18" s="30">
        <v>1</v>
      </c>
      <c r="U18" s="158">
        <f>SUM(R18:T18)</f>
        <v>7</v>
      </c>
      <c r="AB18" s="126"/>
    </row>
    <row r="19" spans="1:28" ht="15" customHeight="1">
      <c r="A19" s="656" t="s">
        <v>212</v>
      </c>
      <c r="B19" s="57">
        <v>13</v>
      </c>
      <c r="C19" s="30">
        <v>4</v>
      </c>
      <c r="D19" s="30">
        <v>1</v>
      </c>
      <c r="E19" s="381">
        <f>SUM(B19:D19)</f>
        <v>18</v>
      </c>
      <c r="F19" s="57">
        <v>12</v>
      </c>
      <c r="G19" s="30">
        <v>2</v>
      </c>
      <c r="H19" s="30"/>
      <c r="I19" s="381">
        <f t="shared" si="2"/>
        <v>14</v>
      </c>
      <c r="J19" s="57"/>
      <c r="K19" s="30"/>
      <c r="L19" s="30"/>
      <c r="M19" s="381"/>
      <c r="N19" s="176"/>
      <c r="O19" s="124"/>
      <c r="P19" s="124"/>
      <c r="Q19" s="381"/>
      <c r="R19" s="57"/>
      <c r="S19" s="30"/>
      <c r="T19" s="30"/>
      <c r="U19" s="158"/>
      <c r="AB19" s="126"/>
    </row>
    <row r="20" spans="1:28" ht="15" customHeight="1">
      <c r="A20" s="656" t="s">
        <v>203</v>
      </c>
      <c r="B20" s="57">
        <v>53</v>
      </c>
      <c r="C20" s="30">
        <v>18</v>
      </c>
      <c r="D20" s="30">
        <v>2</v>
      </c>
      <c r="E20" s="381">
        <f>SUM(B20:D20)</f>
        <v>73</v>
      </c>
      <c r="F20" s="57">
        <v>31</v>
      </c>
      <c r="G20" s="30">
        <v>5</v>
      </c>
      <c r="H20" s="30">
        <v>1</v>
      </c>
      <c r="I20" s="381">
        <f t="shared" si="2"/>
        <v>37</v>
      </c>
      <c r="J20" s="57">
        <v>11</v>
      </c>
      <c r="K20" s="30"/>
      <c r="L20" s="30"/>
      <c r="M20" s="381">
        <f>SUM(J20:L20)</f>
        <v>11</v>
      </c>
      <c r="N20" s="57"/>
      <c r="O20" s="30"/>
      <c r="P20" s="30"/>
      <c r="Q20" s="381"/>
      <c r="R20" s="57"/>
      <c r="S20" s="30"/>
      <c r="T20" s="30"/>
      <c r="U20" s="158"/>
      <c r="AB20" s="126"/>
    </row>
    <row r="21" spans="1:28" ht="15" customHeight="1">
      <c r="A21" s="656" t="s">
        <v>206</v>
      </c>
      <c r="B21" s="57"/>
      <c r="C21" s="30"/>
      <c r="D21" s="30"/>
      <c r="E21" s="381"/>
      <c r="F21" s="57">
        <v>22</v>
      </c>
      <c r="G21" s="30">
        <v>3</v>
      </c>
      <c r="H21" s="30">
        <v>2</v>
      </c>
      <c r="I21" s="381">
        <f t="shared" si="2"/>
        <v>27</v>
      </c>
      <c r="J21" s="57">
        <v>35</v>
      </c>
      <c r="K21" s="30">
        <v>8</v>
      </c>
      <c r="L21" s="30">
        <v>2</v>
      </c>
      <c r="M21" s="381">
        <f>SUM(J21:L21)</f>
        <v>45</v>
      </c>
      <c r="N21" s="57"/>
      <c r="O21" s="30"/>
      <c r="P21" s="30"/>
      <c r="Q21" s="381"/>
      <c r="R21" s="57">
        <v>1</v>
      </c>
      <c r="S21" s="30">
        <v>1</v>
      </c>
      <c r="T21" s="30"/>
      <c r="U21" s="158">
        <f>SUM(R21:T21)</f>
        <v>2</v>
      </c>
      <c r="AB21" s="126"/>
    </row>
    <row r="22" spans="1:28" ht="15" customHeight="1">
      <c r="A22" s="656" t="s">
        <v>210</v>
      </c>
      <c r="B22" s="57">
        <v>66</v>
      </c>
      <c r="C22" s="30">
        <v>12</v>
      </c>
      <c r="D22" s="30">
        <v>2</v>
      </c>
      <c r="E22" s="381">
        <f>SUM(B22:D22)</f>
        <v>80</v>
      </c>
      <c r="F22" s="57">
        <v>47</v>
      </c>
      <c r="G22" s="30">
        <v>1</v>
      </c>
      <c r="H22" s="30">
        <v>1</v>
      </c>
      <c r="I22" s="381">
        <f t="shared" si="2"/>
        <v>49</v>
      </c>
      <c r="J22" s="57">
        <v>17</v>
      </c>
      <c r="K22" s="30"/>
      <c r="L22" s="30"/>
      <c r="M22" s="381">
        <f>SUM(J22:L22)</f>
        <v>17</v>
      </c>
      <c r="N22" s="57"/>
      <c r="O22" s="30"/>
      <c r="P22" s="30"/>
      <c r="Q22" s="381"/>
      <c r="R22" s="57">
        <v>2</v>
      </c>
      <c r="S22" s="30"/>
      <c r="T22" s="30"/>
      <c r="U22" s="158">
        <f>SUM(R22:T22)</f>
        <v>2</v>
      </c>
      <c r="AB22" s="126"/>
    </row>
    <row r="23" spans="1:28" ht="15" customHeight="1">
      <c r="A23" s="649" t="s">
        <v>530</v>
      </c>
      <c r="B23" s="57">
        <v>2</v>
      </c>
      <c r="C23" s="30">
        <v>1</v>
      </c>
      <c r="D23" s="30"/>
      <c r="E23" s="381">
        <f>SUM(B23:D23)</f>
        <v>3</v>
      </c>
      <c r="F23" s="57"/>
      <c r="G23" s="30"/>
      <c r="H23" s="30"/>
      <c r="I23" s="381"/>
      <c r="J23" s="57"/>
      <c r="K23" s="30"/>
      <c r="L23" s="30"/>
      <c r="M23" s="381"/>
      <c r="N23" s="57"/>
      <c r="O23" s="30"/>
      <c r="P23" s="30"/>
      <c r="Q23" s="381"/>
      <c r="R23" s="57">
        <v>2</v>
      </c>
      <c r="S23" s="30">
        <v>1</v>
      </c>
      <c r="T23" s="30">
        <v>1</v>
      </c>
      <c r="U23" s="158">
        <f>SUM(R23:T23)</f>
        <v>4</v>
      </c>
      <c r="AB23" s="126"/>
    </row>
    <row r="24" spans="1:28" ht="15" customHeight="1">
      <c r="A24" s="649" t="s">
        <v>816</v>
      </c>
      <c r="B24" s="57"/>
      <c r="C24" s="30"/>
      <c r="D24" s="30"/>
      <c r="E24" s="381"/>
      <c r="F24" s="57"/>
      <c r="G24" s="30"/>
      <c r="H24" s="30"/>
      <c r="I24" s="381"/>
      <c r="J24" s="57"/>
      <c r="K24" s="30"/>
      <c r="L24" s="30"/>
      <c r="M24" s="381"/>
      <c r="N24" s="57">
        <v>31</v>
      </c>
      <c r="O24" s="30">
        <v>2</v>
      </c>
      <c r="P24" s="30"/>
      <c r="Q24" s="381">
        <f>SUM(N24:P24)</f>
        <v>33</v>
      </c>
      <c r="R24" s="57"/>
      <c r="S24" s="30"/>
      <c r="T24" s="30"/>
      <c r="U24" s="158"/>
      <c r="AB24" s="126"/>
    </row>
    <row r="25" spans="1:28" ht="15" customHeight="1">
      <c r="A25" s="656" t="s">
        <v>211</v>
      </c>
      <c r="B25" s="57">
        <v>25</v>
      </c>
      <c r="C25" s="30">
        <v>7</v>
      </c>
      <c r="D25" s="30">
        <v>6</v>
      </c>
      <c r="E25" s="381">
        <f>SUM(B25:D25)</f>
        <v>38</v>
      </c>
      <c r="F25" s="57">
        <v>98</v>
      </c>
      <c r="G25" s="30">
        <v>3</v>
      </c>
      <c r="H25" s="30">
        <v>13</v>
      </c>
      <c r="I25" s="381">
        <f>SUM(F25:H25)</f>
        <v>114</v>
      </c>
      <c r="J25" s="57">
        <v>5</v>
      </c>
      <c r="K25" s="30"/>
      <c r="L25" s="30"/>
      <c r="M25" s="381">
        <f>SUM(J25:L25)</f>
        <v>5</v>
      </c>
      <c r="N25" s="57"/>
      <c r="O25" s="30"/>
      <c r="P25" s="30"/>
      <c r="Q25" s="381"/>
      <c r="R25" s="57">
        <v>4</v>
      </c>
      <c r="S25" s="30">
        <v>1</v>
      </c>
      <c r="T25" s="30"/>
      <c r="U25" s="158">
        <f>SUM(R25:T25)</f>
        <v>5</v>
      </c>
      <c r="AB25" s="126"/>
    </row>
    <row r="26" spans="1:28" ht="15" customHeight="1">
      <c r="A26" s="649" t="s">
        <v>342</v>
      </c>
      <c r="B26" s="57">
        <v>3</v>
      </c>
      <c r="C26" s="30">
        <v>1</v>
      </c>
      <c r="D26" s="30">
        <v>3</v>
      </c>
      <c r="E26" s="381">
        <f>SUM(B26:D26)</f>
        <v>7</v>
      </c>
      <c r="F26" s="57"/>
      <c r="G26" s="30"/>
      <c r="H26" s="30"/>
      <c r="I26" s="381"/>
      <c r="J26" s="57"/>
      <c r="K26" s="30"/>
      <c r="L26" s="30"/>
      <c r="M26" s="381"/>
      <c r="N26" s="57"/>
      <c r="O26" s="30"/>
      <c r="P26" s="30"/>
      <c r="Q26" s="381"/>
      <c r="R26" s="57"/>
      <c r="S26" s="30"/>
      <c r="T26" s="30"/>
      <c r="U26" s="158"/>
      <c r="AB26" s="126"/>
    </row>
    <row r="27" spans="1:28" ht="15" customHeight="1" thickBot="1">
      <c r="A27" s="657" t="s">
        <v>205</v>
      </c>
      <c r="B27" s="62">
        <v>4</v>
      </c>
      <c r="C27" s="265"/>
      <c r="D27" s="265"/>
      <c r="E27" s="618">
        <f>SUM(B27:D27)</f>
        <v>4</v>
      </c>
      <c r="F27" s="62">
        <v>17</v>
      </c>
      <c r="G27" s="265">
        <v>1</v>
      </c>
      <c r="H27" s="265">
        <v>2</v>
      </c>
      <c r="I27" s="618">
        <f>SUM(F27:H27)</f>
        <v>20</v>
      </c>
      <c r="J27" s="62">
        <v>1</v>
      </c>
      <c r="K27" s="265"/>
      <c r="L27" s="265"/>
      <c r="M27" s="618">
        <f>SUM(J27:L27)</f>
        <v>1</v>
      </c>
      <c r="N27" s="62"/>
      <c r="O27" s="265"/>
      <c r="P27" s="265"/>
      <c r="Q27" s="618"/>
      <c r="R27" s="62"/>
      <c r="S27" s="265"/>
      <c r="T27" s="265"/>
      <c r="U27" s="441"/>
      <c r="AB27" s="126"/>
    </row>
    <row r="28" spans="1:28" ht="15" customHeight="1" thickBot="1">
      <c r="A28" s="299" t="s">
        <v>192</v>
      </c>
      <c r="B28" s="270">
        <f>SUM(B16:B27)</f>
        <v>276</v>
      </c>
      <c r="C28" s="270">
        <f aca="true" t="shared" si="3" ref="C28:U28">SUM(C16:C27)</f>
        <v>97</v>
      </c>
      <c r="D28" s="270">
        <f t="shared" si="3"/>
        <v>26</v>
      </c>
      <c r="E28" s="270">
        <f t="shared" si="3"/>
        <v>399</v>
      </c>
      <c r="F28" s="270">
        <f t="shared" si="3"/>
        <v>360</v>
      </c>
      <c r="G28" s="270">
        <f t="shared" si="3"/>
        <v>42</v>
      </c>
      <c r="H28" s="270">
        <f t="shared" si="3"/>
        <v>32</v>
      </c>
      <c r="I28" s="270">
        <f t="shared" si="3"/>
        <v>434</v>
      </c>
      <c r="J28" s="270">
        <f t="shared" si="3"/>
        <v>78</v>
      </c>
      <c r="K28" s="270">
        <f t="shared" si="3"/>
        <v>8</v>
      </c>
      <c r="L28" s="270">
        <f t="shared" si="3"/>
        <v>3</v>
      </c>
      <c r="M28" s="270">
        <f t="shared" si="3"/>
        <v>89</v>
      </c>
      <c r="N28" s="270">
        <f t="shared" si="3"/>
        <v>31</v>
      </c>
      <c r="O28" s="270">
        <f t="shared" si="3"/>
        <v>2</v>
      </c>
      <c r="P28" s="270"/>
      <c r="Q28" s="270">
        <f t="shared" si="3"/>
        <v>33</v>
      </c>
      <c r="R28" s="270">
        <f t="shared" si="3"/>
        <v>24</v>
      </c>
      <c r="S28" s="270">
        <f t="shared" si="3"/>
        <v>9</v>
      </c>
      <c r="T28" s="270">
        <f t="shared" si="3"/>
        <v>4</v>
      </c>
      <c r="U28" s="270">
        <f t="shared" si="3"/>
        <v>37</v>
      </c>
      <c r="AB28" s="126"/>
    </row>
    <row r="29" spans="1:28" ht="15" customHeight="1" thickBot="1">
      <c r="A29" s="301" t="s">
        <v>373</v>
      </c>
      <c r="B29" s="274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75"/>
      <c r="AB29" s="126"/>
    </row>
    <row r="30" spans="1:28" ht="15" customHeight="1">
      <c r="A30" s="655" t="s">
        <v>214</v>
      </c>
      <c r="B30" s="58">
        <v>39</v>
      </c>
      <c r="C30" s="319">
        <v>54</v>
      </c>
      <c r="D30" s="319">
        <v>7</v>
      </c>
      <c r="E30" s="617">
        <f>SUM(B30:D30)</f>
        <v>100</v>
      </c>
      <c r="F30" s="58">
        <v>40</v>
      </c>
      <c r="G30" s="319">
        <v>14</v>
      </c>
      <c r="H30" s="319">
        <v>1</v>
      </c>
      <c r="I30" s="617">
        <f>SUM(F30:H30)</f>
        <v>55</v>
      </c>
      <c r="J30" s="58">
        <v>4</v>
      </c>
      <c r="K30" s="319">
        <v>1</v>
      </c>
      <c r="L30" s="319">
        <v>1</v>
      </c>
      <c r="M30" s="617">
        <f>SUM(J30:L30)</f>
        <v>6</v>
      </c>
      <c r="N30" s="58"/>
      <c r="O30" s="319"/>
      <c r="P30" s="319"/>
      <c r="Q30" s="617"/>
      <c r="R30" s="58">
        <v>13</v>
      </c>
      <c r="S30" s="319">
        <v>14</v>
      </c>
      <c r="T30" s="319">
        <v>2</v>
      </c>
      <c r="U30" s="440">
        <f>SUM(R30:T30)</f>
        <v>29</v>
      </c>
      <c r="AB30" s="126"/>
    </row>
    <row r="31" spans="1:28" ht="15" customHeight="1">
      <c r="A31" s="656" t="s">
        <v>216</v>
      </c>
      <c r="B31" s="57">
        <v>41</v>
      </c>
      <c r="C31" s="30">
        <v>25</v>
      </c>
      <c r="D31" s="30"/>
      <c r="E31" s="381">
        <f>SUM(B31:D31)</f>
        <v>66</v>
      </c>
      <c r="F31" s="57">
        <v>2</v>
      </c>
      <c r="G31" s="30"/>
      <c r="H31" s="30"/>
      <c r="I31" s="381">
        <f>SUM(F31:H31)</f>
        <v>2</v>
      </c>
      <c r="J31" s="57">
        <v>14</v>
      </c>
      <c r="K31" s="30">
        <v>2</v>
      </c>
      <c r="L31" s="30"/>
      <c r="M31" s="381">
        <f>SUM(J31:L31)</f>
        <v>16</v>
      </c>
      <c r="N31" s="57"/>
      <c r="O31" s="30"/>
      <c r="P31" s="30"/>
      <c r="Q31" s="381"/>
      <c r="R31" s="57">
        <v>3</v>
      </c>
      <c r="S31" s="30">
        <v>4</v>
      </c>
      <c r="T31" s="30"/>
      <c r="U31" s="158">
        <f>SUM(R31:T31)</f>
        <v>7</v>
      </c>
      <c r="AB31" s="126"/>
    </row>
    <row r="32" spans="1:28" ht="15" customHeight="1">
      <c r="A32" s="649" t="s">
        <v>343</v>
      </c>
      <c r="B32" s="57"/>
      <c r="C32" s="30"/>
      <c r="D32" s="30"/>
      <c r="E32" s="381"/>
      <c r="F32" s="57"/>
      <c r="G32" s="30"/>
      <c r="H32" s="30"/>
      <c r="I32" s="381"/>
      <c r="J32" s="57"/>
      <c r="K32" s="30"/>
      <c r="L32" s="30"/>
      <c r="M32" s="381"/>
      <c r="N32" s="57">
        <v>43</v>
      </c>
      <c r="O32" s="30">
        <v>17</v>
      </c>
      <c r="P32" s="30">
        <v>2</v>
      </c>
      <c r="Q32" s="381">
        <f>SUM(N32:P32)</f>
        <v>62</v>
      </c>
      <c r="R32" s="57"/>
      <c r="S32" s="30"/>
      <c r="T32" s="30"/>
      <c r="U32" s="158"/>
      <c r="AB32" s="126"/>
    </row>
    <row r="33" spans="1:28" ht="15" customHeight="1">
      <c r="A33" s="656" t="s">
        <v>233</v>
      </c>
      <c r="B33" s="57">
        <v>39</v>
      </c>
      <c r="C33" s="30">
        <v>15</v>
      </c>
      <c r="D33" s="30">
        <v>7</v>
      </c>
      <c r="E33" s="381">
        <f>SUM(B33:D33)</f>
        <v>61</v>
      </c>
      <c r="F33" s="57">
        <v>50</v>
      </c>
      <c r="G33" s="30">
        <v>3</v>
      </c>
      <c r="H33" s="30">
        <v>1</v>
      </c>
      <c r="I33" s="381">
        <f>SUM(F33:H33)</f>
        <v>54</v>
      </c>
      <c r="J33" s="57"/>
      <c r="K33" s="30"/>
      <c r="L33" s="30"/>
      <c r="M33" s="381"/>
      <c r="N33" s="57"/>
      <c r="O33" s="30"/>
      <c r="P33" s="30"/>
      <c r="Q33" s="381"/>
      <c r="R33" s="57">
        <v>2</v>
      </c>
      <c r="S33" s="30"/>
      <c r="T33" s="30">
        <v>1</v>
      </c>
      <c r="U33" s="158">
        <f>SUM(R33:T33)</f>
        <v>3</v>
      </c>
      <c r="AB33" s="126"/>
    </row>
    <row r="34" spans="1:28" ht="15" customHeight="1" thickBot="1">
      <c r="A34" s="657" t="s">
        <v>534</v>
      </c>
      <c r="B34" s="62">
        <v>64</v>
      </c>
      <c r="C34" s="265">
        <v>16</v>
      </c>
      <c r="D34" s="265">
        <v>7</v>
      </c>
      <c r="E34" s="618">
        <f>SUM(B34:D34)</f>
        <v>87</v>
      </c>
      <c r="F34" s="62">
        <v>76</v>
      </c>
      <c r="G34" s="265">
        <v>7</v>
      </c>
      <c r="H34" s="265">
        <v>4</v>
      </c>
      <c r="I34" s="618">
        <f>SUM(F34:H34)</f>
        <v>87</v>
      </c>
      <c r="J34" s="62"/>
      <c r="K34" s="265"/>
      <c r="L34" s="265"/>
      <c r="M34" s="618"/>
      <c r="N34" s="62">
        <v>18</v>
      </c>
      <c r="O34" s="265">
        <v>2</v>
      </c>
      <c r="P34" s="265">
        <v>1</v>
      </c>
      <c r="Q34" s="618">
        <f>SUM(N34:P34)</f>
        <v>21</v>
      </c>
      <c r="R34" s="62">
        <v>4</v>
      </c>
      <c r="S34" s="265">
        <v>4</v>
      </c>
      <c r="T34" s="265">
        <v>2</v>
      </c>
      <c r="U34" s="441">
        <f>SUM(R34:T34)</f>
        <v>10</v>
      </c>
      <c r="AB34" s="126"/>
    </row>
    <row r="35" spans="1:28" ht="15" customHeight="1" thickBot="1">
      <c r="A35" s="299" t="s">
        <v>192</v>
      </c>
      <c r="B35" s="270">
        <f>SUM(B30:B34)</f>
        <v>183</v>
      </c>
      <c r="C35" s="270">
        <f aca="true" t="shared" si="4" ref="C35:U35">SUM(C30:C34)</f>
        <v>110</v>
      </c>
      <c r="D35" s="270">
        <f t="shared" si="4"/>
        <v>21</v>
      </c>
      <c r="E35" s="270">
        <f t="shared" si="4"/>
        <v>314</v>
      </c>
      <c r="F35" s="270">
        <f t="shared" si="4"/>
        <v>168</v>
      </c>
      <c r="G35" s="270">
        <f t="shared" si="4"/>
        <v>24</v>
      </c>
      <c r="H35" s="270">
        <f t="shared" si="4"/>
        <v>6</v>
      </c>
      <c r="I35" s="270">
        <f t="shared" si="4"/>
        <v>198</v>
      </c>
      <c r="J35" s="270">
        <f t="shared" si="4"/>
        <v>18</v>
      </c>
      <c r="K35" s="270">
        <f t="shared" si="4"/>
        <v>3</v>
      </c>
      <c r="L35" s="270">
        <f t="shared" si="4"/>
        <v>1</v>
      </c>
      <c r="M35" s="270">
        <f t="shared" si="4"/>
        <v>22</v>
      </c>
      <c r="N35" s="270">
        <f t="shared" si="4"/>
        <v>61</v>
      </c>
      <c r="O35" s="270">
        <f t="shared" si="4"/>
        <v>19</v>
      </c>
      <c r="P35" s="270">
        <f t="shared" si="4"/>
        <v>3</v>
      </c>
      <c r="Q35" s="270">
        <f t="shared" si="4"/>
        <v>83</v>
      </c>
      <c r="R35" s="270">
        <f t="shared" si="4"/>
        <v>22</v>
      </c>
      <c r="S35" s="270">
        <f t="shared" si="4"/>
        <v>22</v>
      </c>
      <c r="T35" s="270">
        <f t="shared" si="4"/>
        <v>5</v>
      </c>
      <c r="U35" s="270">
        <f t="shared" si="4"/>
        <v>49</v>
      </c>
      <c r="AB35" s="126"/>
    </row>
    <row r="36" spans="1:28" ht="15" customHeight="1" thickBot="1">
      <c r="A36" s="300" t="s">
        <v>374</v>
      </c>
      <c r="B36" s="274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75"/>
      <c r="AB36" s="126"/>
    </row>
    <row r="37" spans="1:28" ht="15" customHeight="1">
      <c r="A37" s="658" t="s">
        <v>582</v>
      </c>
      <c r="B37" s="58">
        <v>27</v>
      </c>
      <c r="C37" s="319">
        <v>2</v>
      </c>
      <c r="D37" s="319"/>
      <c r="E37" s="617">
        <f>SUM(B37:D37)</f>
        <v>29</v>
      </c>
      <c r="F37" s="58">
        <v>31</v>
      </c>
      <c r="G37" s="319">
        <v>2</v>
      </c>
      <c r="H37" s="319">
        <v>4</v>
      </c>
      <c r="I37" s="617">
        <f>SUM(F37:H37)</f>
        <v>37</v>
      </c>
      <c r="J37" s="58">
        <v>31</v>
      </c>
      <c r="K37" s="319">
        <v>2</v>
      </c>
      <c r="L37" s="319"/>
      <c r="M37" s="617">
        <f>SUM(J37:L37)</f>
        <v>33</v>
      </c>
      <c r="N37" s="628"/>
      <c r="O37" s="439"/>
      <c r="P37" s="439"/>
      <c r="Q37" s="617"/>
      <c r="R37" s="58"/>
      <c r="S37" s="319"/>
      <c r="T37" s="319"/>
      <c r="U37" s="440"/>
      <c r="AB37" s="126"/>
    </row>
    <row r="38" spans="1:28" ht="15" customHeight="1">
      <c r="A38" s="623" t="s">
        <v>822</v>
      </c>
      <c r="B38" s="57">
        <v>10</v>
      </c>
      <c r="C38" s="30">
        <v>3</v>
      </c>
      <c r="D38" s="30"/>
      <c r="E38" s="381">
        <f>SUM(B38:D38)</f>
        <v>13</v>
      </c>
      <c r="F38" s="57">
        <v>73</v>
      </c>
      <c r="G38" s="30">
        <v>2</v>
      </c>
      <c r="H38" s="30">
        <v>3</v>
      </c>
      <c r="I38" s="381">
        <f>SUM(F38:H38)</f>
        <v>78</v>
      </c>
      <c r="J38" s="57">
        <v>3</v>
      </c>
      <c r="K38" s="30"/>
      <c r="L38" s="30">
        <v>1</v>
      </c>
      <c r="M38" s="381">
        <f>SUM(J38:L38)</f>
        <v>4</v>
      </c>
      <c r="N38" s="176"/>
      <c r="O38" s="124"/>
      <c r="P38" s="124"/>
      <c r="Q38" s="381"/>
      <c r="R38" s="57">
        <v>3</v>
      </c>
      <c r="S38" s="30">
        <v>5</v>
      </c>
      <c r="T38" s="30">
        <v>2</v>
      </c>
      <c r="U38" s="158">
        <f>SUM(R38:T38)</f>
        <v>10</v>
      </c>
      <c r="AB38" s="126"/>
    </row>
    <row r="39" spans="1:28" ht="15" customHeight="1">
      <c r="A39" s="656" t="s">
        <v>313</v>
      </c>
      <c r="B39" s="57"/>
      <c r="C39" s="124"/>
      <c r="D39" s="124"/>
      <c r="E39" s="381"/>
      <c r="F39" s="176"/>
      <c r="G39" s="124"/>
      <c r="H39" s="124"/>
      <c r="I39" s="381"/>
      <c r="J39" s="176"/>
      <c r="K39" s="124"/>
      <c r="L39" s="124"/>
      <c r="M39" s="381"/>
      <c r="N39" s="176"/>
      <c r="O39" s="124"/>
      <c r="P39" s="124"/>
      <c r="Q39" s="381"/>
      <c r="R39" s="176"/>
      <c r="S39" s="124"/>
      <c r="T39" s="124"/>
      <c r="U39" s="158"/>
      <c r="AB39" s="126"/>
    </row>
    <row r="40" spans="1:28" ht="15" customHeight="1">
      <c r="A40" s="649" t="s">
        <v>547</v>
      </c>
      <c r="B40" s="57">
        <v>42</v>
      </c>
      <c r="C40" s="30">
        <v>4</v>
      </c>
      <c r="D40" s="30">
        <v>5</v>
      </c>
      <c r="E40" s="381">
        <f>SUM(B40:D40)</f>
        <v>51</v>
      </c>
      <c r="F40" s="57">
        <v>41</v>
      </c>
      <c r="G40" s="30">
        <v>1</v>
      </c>
      <c r="H40" s="30">
        <v>1</v>
      </c>
      <c r="I40" s="381">
        <f>SUM(F40:H40)</f>
        <v>43</v>
      </c>
      <c r="J40" s="57"/>
      <c r="K40" s="30"/>
      <c r="L40" s="30"/>
      <c r="M40" s="381"/>
      <c r="N40" s="57"/>
      <c r="O40" s="30"/>
      <c r="P40" s="30"/>
      <c r="Q40" s="381"/>
      <c r="R40" s="57">
        <v>2</v>
      </c>
      <c r="S40" s="30"/>
      <c r="T40" s="30"/>
      <c r="U40" s="158">
        <f>SUM(R40:T40)</f>
        <v>2</v>
      </c>
      <c r="AB40" s="126"/>
    </row>
    <row r="41" spans="1:28" ht="15" customHeight="1">
      <c r="A41" s="649" t="s">
        <v>344</v>
      </c>
      <c r="B41" s="57">
        <v>25</v>
      </c>
      <c r="C41" s="30">
        <v>3</v>
      </c>
      <c r="D41" s="30">
        <v>3</v>
      </c>
      <c r="E41" s="381">
        <f>SUM(B41:D41)</f>
        <v>31</v>
      </c>
      <c r="F41" s="57">
        <v>34</v>
      </c>
      <c r="G41" s="30">
        <v>1</v>
      </c>
      <c r="H41" s="30">
        <v>1</v>
      </c>
      <c r="I41" s="381">
        <f>SUM(F41:H41)</f>
        <v>36</v>
      </c>
      <c r="J41" s="57"/>
      <c r="K41" s="30"/>
      <c r="L41" s="30"/>
      <c r="M41" s="381"/>
      <c r="N41" s="57"/>
      <c r="O41" s="30"/>
      <c r="P41" s="30"/>
      <c r="Q41" s="381"/>
      <c r="R41" s="57"/>
      <c r="S41" s="30"/>
      <c r="T41" s="30"/>
      <c r="U41" s="158"/>
      <c r="AB41" s="126"/>
    </row>
    <row r="42" spans="1:28" ht="15" customHeight="1">
      <c r="A42" s="656" t="s">
        <v>301</v>
      </c>
      <c r="B42" s="57"/>
      <c r="C42" s="30"/>
      <c r="D42" s="30"/>
      <c r="E42" s="381"/>
      <c r="F42" s="57">
        <v>64</v>
      </c>
      <c r="G42" s="30">
        <v>1</v>
      </c>
      <c r="H42" s="30"/>
      <c r="I42" s="381">
        <f>SUM(F42:H42)</f>
        <v>65</v>
      </c>
      <c r="J42" s="57">
        <v>13</v>
      </c>
      <c r="K42" s="30"/>
      <c r="L42" s="30"/>
      <c r="M42" s="381">
        <f>SUM(J42:L42)</f>
        <v>13</v>
      </c>
      <c r="N42" s="176"/>
      <c r="O42" s="124"/>
      <c r="P42" s="124"/>
      <c r="Q42" s="381"/>
      <c r="R42" s="57">
        <v>2</v>
      </c>
      <c r="S42" s="30"/>
      <c r="T42" s="30"/>
      <c r="U42" s="158">
        <f>SUM(R42:T42)</f>
        <v>2</v>
      </c>
      <c r="AB42" s="126"/>
    </row>
    <row r="43" spans="1:28" ht="15" customHeight="1">
      <c r="A43" s="659" t="s">
        <v>1060</v>
      </c>
      <c r="B43" s="57">
        <v>15</v>
      </c>
      <c r="C43" s="30">
        <v>2</v>
      </c>
      <c r="D43" s="30">
        <v>3</v>
      </c>
      <c r="E43" s="381">
        <f aca="true" t="shared" si="5" ref="E43:E48">SUM(B43:D43)</f>
        <v>20</v>
      </c>
      <c r="F43" s="57"/>
      <c r="G43" s="30"/>
      <c r="H43" s="30"/>
      <c r="I43" s="381"/>
      <c r="J43" s="57"/>
      <c r="K43" s="30"/>
      <c r="L43" s="30"/>
      <c r="M43" s="381"/>
      <c r="N43" s="176"/>
      <c r="O43" s="124"/>
      <c r="P43" s="124"/>
      <c r="Q43" s="381"/>
      <c r="R43" s="57"/>
      <c r="S43" s="30"/>
      <c r="T43" s="30"/>
      <c r="U43" s="158"/>
      <c r="AB43" s="126"/>
    </row>
    <row r="44" spans="1:28" ht="15" customHeight="1">
      <c r="A44" s="649" t="s">
        <v>819</v>
      </c>
      <c r="B44" s="57">
        <v>50</v>
      </c>
      <c r="C44" s="30">
        <v>7</v>
      </c>
      <c r="D44" s="30">
        <v>10</v>
      </c>
      <c r="E44" s="381">
        <f t="shared" si="5"/>
        <v>67</v>
      </c>
      <c r="F44" s="57"/>
      <c r="G44" s="30"/>
      <c r="H44" s="30"/>
      <c r="I44" s="381"/>
      <c r="J44" s="57"/>
      <c r="K44" s="30"/>
      <c r="L44" s="30"/>
      <c r="M44" s="381"/>
      <c r="N44" s="57"/>
      <c r="O44" s="30"/>
      <c r="P44" s="30"/>
      <c r="Q44" s="381"/>
      <c r="R44" s="57"/>
      <c r="S44" s="30"/>
      <c r="T44" s="30"/>
      <c r="U44" s="158"/>
      <c r="AB44" s="126"/>
    </row>
    <row r="45" spans="1:28" ht="15" customHeight="1">
      <c r="A45" s="656" t="s">
        <v>280</v>
      </c>
      <c r="B45" s="57">
        <v>11</v>
      </c>
      <c r="C45" s="30"/>
      <c r="D45" s="30">
        <v>2</v>
      </c>
      <c r="E45" s="381">
        <f t="shared" si="5"/>
        <v>13</v>
      </c>
      <c r="F45" s="57">
        <v>16</v>
      </c>
      <c r="G45" s="30">
        <v>2</v>
      </c>
      <c r="H45" s="30">
        <v>1</v>
      </c>
      <c r="I45" s="381">
        <f>SUM(F45:H45)</f>
        <v>19</v>
      </c>
      <c r="J45" s="57">
        <v>3</v>
      </c>
      <c r="K45" s="30"/>
      <c r="L45" s="30"/>
      <c r="M45" s="381">
        <f>SUM(J45:L45)</f>
        <v>3</v>
      </c>
      <c r="N45" s="176"/>
      <c r="O45" s="124"/>
      <c r="P45" s="124"/>
      <c r="Q45" s="381"/>
      <c r="R45" s="57">
        <v>3</v>
      </c>
      <c r="S45" s="30"/>
      <c r="T45" s="30"/>
      <c r="U45" s="158">
        <f>SUM(R45:T45)</f>
        <v>3</v>
      </c>
      <c r="AB45" s="126"/>
    </row>
    <row r="46" spans="1:28" ht="15" customHeight="1">
      <c r="A46" s="623" t="s">
        <v>281</v>
      </c>
      <c r="B46" s="57">
        <v>5</v>
      </c>
      <c r="C46" s="30"/>
      <c r="D46" s="30"/>
      <c r="E46" s="381">
        <f t="shared" si="5"/>
        <v>5</v>
      </c>
      <c r="F46" s="57">
        <v>12</v>
      </c>
      <c r="G46" s="30">
        <v>1</v>
      </c>
      <c r="H46" s="30">
        <v>6</v>
      </c>
      <c r="I46" s="381">
        <f>SUM(F46:H46)</f>
        <v>19</v>
      </c>
      <c r="J46" s="57">
        <v>7</v>
      </c>
      <c r="K46" s="30"/>
      <c r="L46" s="30"/>
      <c r="M46" s="381">
        <f>SUM(J46:L46)</f>
        <v>7</v>
      </c>
      <c r="N46" s="176"/>
      <c r="O46" s="124"/>
      <c r="P46" s="124"/>
      <c r="Q46" s="381"/>
      <c r="R46" s="57"/>
      <c r="S46" s="30"/>
      <c r="T46" s="30"/>
      <c r="U46" s="158"/>
      <c r="AB46" s="126"/>
    </row>
    <row r="47" spans="1:28" ht="15" customHeight="1">
      <c r="A47" s="649" t="s">
        <v>345</v>
      </c>
      <c r="B47" s="57">
        <v>6</v>
      </c>
      <c r="C47" s="30">
        <v>1</v>
      </c>
      <c r="D47" s="30"/>
      <c r="E47" s="381">
        <f t="shared" si="5"/>
        <v>7</v>
      </c>
      <c r="F47" s="57">
        <v>8</v>
      </c>
      <c r="G47" s="30"/>
      <c r="H47" s="30"/>
      <c r="I47" s="381">
        <f>SUM(F47:H47)</f>
        <v>8</v>
      </c>
      <c r="J47" s="57"/>
      <c r="K47" s="30"/>
      <c r="L47" s="30"/>
      <c r="M47" s="381"/>
      <c r="N47" s="57"/>
      <c r="O47" s="30"/>
      <c r="P47" s="30"/>
      <c r="Q47" s="381"/>
      <c r="R47" s="57"/>
      <c r="S47" s="30"/>
      <c r="T47" s="30"/>
      <c r="U47" s="158"/>
      <c r="AB47" s="126"/>
    </row>
    <row r="48" spans="1:28" ht="15" customHeight="1">
      <c r="A48" s="649" t="s">
        <v>346</v>
      </c>
      <c r="B48" s="57">
        <v>18</v>
      </c>
      <c r="C48" s="30">
        <v>4</v>
      </c>
      <c r="D48" s="30">
        <v>3</v>
      </c>
      <c r="E48" s="381">
        <f t="shared" si="5"/>
        <v>25</v>
      </c>
      <c r="F48" s="57">
        <v>18</v>
      </c>
      <c r="G48" s="30"/>
      <c r="H48" s="30"/>
      <c r="I48" s="381">
        <f>SUM(F48:H48)</f>
        <v>18</v>
      </c>
      <c r="J48" s="57">
        <v>2</v>
      </c>
      <c r="K48" s="30"/>
      <c r="L48" s="30"/>
      <c r="M48" s="381">
        <f>SUM(J48:L48)</f>
        <v>2</v>
      </c>
      <c r="N48" s="57"/>
      <c r="O48" s="30"/>
      <c r="P48" s="30"/>
      <c r="Q48" s="381"/>
      <c r="R48" s="57">
        <v>2</v>
      </c>
      <c r="S48" s="30">
        <v>1</v>
      </c>
      <c r="T48" s="30"/>
      <c r="U48" s="158">
        <f>SUM(R48:T48)</f>
        <v>3</v>
      </c>
      <c r="AB48" s="126"/>
    </row>
    <row r="49" spans="1:28" ht="15" customHeight="1">
      <c r="A49" s="649" t="s">
        <v>347</v>
      </c>
      <c r="B49" s="57"/>
      <c r="C49" s="30"/>
      <c r="D49" s="30"/>
      <c r="E49" s="381"/>
      <c r="F49" s="57"/>
      <c r="G49" s="30"/>
      <c r="H49" s="30"/>
      <c r="I49" s="381"/>
      <c r="J49" s="57"/>
      <c r="K49" s="30"/>
      <c r="L49" s="30"/>
      <c r="M49" s="381"/>
      <c r="N49" s="57">
        <v>15</v>
      </c>
      <c r="O49" s="30">
        <v>7</v>
      </c>
      <c r="P49" s="30"/>
      <c r="Q49" s="381">
        <f>SUM(N49:P49)</f>
        <v>22</v>
      </c>
      <c r="R49" s="57"/>
      <c r="S49" s="30"/>
      <c r="T49" s="30"/>
      <c r="U49" s="158"/>
      <c r="AB49" s="126"/>
    </row>
    <row r="50" spans="1:28" ht="15" customHeight="1" thickBot="1">
      <c r="A50" s="660" t="s">
        <v>820</v>
      </c>
      <c r="B50" s="62">
        <v>12</v>
      </c>
      <c r="C50" s="265">
        <v>1</v>
      </c>
      <c r="D50" s="265">
        <v>1</v>
      </c>
      <c r="E50" s="618">
        <f>SUM(B50:D50)</f>
        <v>14</v>
      </c>
      <c r="F50" s="62">
        <v>14</v>
      </c>
      <c r="G50" s="265"/>
      <c r="H50" s="265">
        <v>2</v>
      </c>
      <c r="I50" s="618">
        <f>SUM(F50:H50)</f>
        <v>16</v>
      </c>
      <c r="J50" s="62">
        <v>4</v>
      </c>
      <c r="K50" s="265"/>
      <c r="L50" s="265"/>
      <c r="M50" s="618">
        <f>SUM(J50:L50)</f>
        <v>4</v>
      </c>
      <c r="N50" s="62"/>
      <c r="O50" s="265"/>
      <c r="P50" s="265"/>
      <c r="Q50" s="618"/>
      <c r="R50" s="62">
        <v>3</v>
      </c>
      <c r="S50" s="265"/>
      <c r="T50" s="265"/>
      <c r="U50" s="441">
        <f>SUM(R50:T50)</f>
        <v>3</v>
      </c>
      <c r="AB50" s="126"/>
    </row>
    <row r="51" spans="1:28" ht="15" customHeight="1" thickBot="1">
      <c r="A51" s="299" t="s">
        <v>192</v>
      </c>
      <c r="B51" s="264">
        <f>SUM(B37:B50)</f>
        <v>221</v>
      </c>
      <c r="C51" s="264">
        <f aca="true" t="shared" si="6" ref="C51:U51">SUM(C37:C50)</f>
        <v>27</v>
      </c>
      <c r="D51" s="264">
        <f t="shared" si="6"/>
        <v>27</v>
      </c>
      <c r="E51" s="264">
        <f t="shared" si="6"/>
        <v>275</v>
      </c>
      <c r="F51" s="264">
        <f t="shared" si="6"/>
        <v>311</v>
      </c>
      <c r="G51" s="264">
        <f t="shared" si="6"/>
        <v>10</v>
      </c>
      <c r="H51" s="264">
        <f t="shared" si="6"/>
        <v>18</v>
      </c>
      <c r="I51" s="264">
        <f t="shared" si="6"/>
        <v>339</v>
      </c>
      <c r="J51" s="264">
        <f t="shared" si="6"/>
        <v>63</v>
      </c>
      <c r="K51" s="264">
        <f t="shared" si="6"/>
        <v>2</v>
      </c>
      <c r="L51" s="264">
        <f t="shared" si="6"/>
        <v>1</v>
      </c>
      <c r="M51" s="264">
        <f t="shared" si="6"/>
        <v>66</v>
      </c>
      <c r="N51" s="264">
        <f t="shared" si="6"/>
        <v>15</v>
      </c>
      <c r="O51" s="264">
        <f t="shared" si="6"/>
        <v>7</v>
      </c>
      <c r="P51" s="264"/>
      <c r="Q51" s="264">
        <f t="shared" si="6"/>
        <v>22</v>
      </c>
      <c r="R51" s="264">
        <f t="shared" si="6"/>
        <v>15</v>
      </c>
      <c r="S51" s="264">
        <f t="shared" si="6"/>
        <v>6</v>
      </c>
      <c r="T51" s="264">
        <f t="shared" si="6"/>
        <v>2</v>
      </c>
      <c r="U51" s="264">
        <f t="shared" si="6"/>
        <v>23</v>
      </c>
      <c r="AB51" s="126"/>
    </row>
    <row r="52" spans="1:28" ht="15" customHeight="1">
      <c r="A52" s="1720" t="s">
        <v>786</v>
      </c>
      <c r="B52" s="1719"/>
      <c r="C52" s="1719"/>
      <c r="D52" s="1719"/>
      <c r="E52" s="1721"/>
      <c r="F52" s="1721"/>
      <c r="G52" s="1721"/>
      <c r="H52" s="1721"/>
      <c r="I52" s="1721"/>
      <c r="J52" s="1721"/>
      <c r="K52" s="1721"/>
      <c r="L52" s="24"/>
      <c r="M52" s="24"/>
      <c r="N52" s="24"/>
      <c r="O52" s="24"/>
      <c r="P52" s="24"/>
      <c r="Q52" s="24"/>
      <c r="R52" s="24"/>
      <c r="S52" s="24"/>
      <c r="T52" s="24"/>
      <c r="U52" s="24"/>
      <c r="AB52" s="126"/>
    </row>
    <row r="53" spans="1:28" ht="15" customHeight="1" thickBot="1">
      <c r="A53" s="1716" t="s">
        <v>8</v>
      </c>
      <c r="B53" s="1717"/>
      <c r="C53" s="1717"/>
      <c r="D53" s="1717"/>
      <c r="E53" s="1717"/>
      <c r="F53" s="1717"/>
      <c r="G53" s="1717"/>
      <c r="H53" s="1717"/>
      <c r="I53" s="1717"/>
      <c r="J53" s="1717"/>
      <c r="K53" s="1719"/>
      <c r="L53" s="24"/>
      <c r="M53" s="24"/>
      <c r="N53" s="24"/>
      <c r="O53" s="24"/>
      <c r="P53" s="24"/>
      <c r="Q53" s="24"/>
      <c r="R53" s="24"/>
      <c r="S53" s="24"/>
      <c r="T53" s="24"/>
      <c r="U53" s="24"/>
      <c r="AB53" s="126"/>
    </row>
    <row r="54" spans="1:28" ht="15" customHeight="1" thickBot="1">
      <c r="A54" s="301" t="s">
        <v>315</v>
      </c>
      <c r="B54" s="274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75"/>
      <c r="AB54" s="126"/>
    </row>
    <row r="55" spans="1:28" ht="15" customHeight="1">
      <c r="A55" s="655" t="s">
        <v>223</v>
      </c>
      <c r="B55" s="58">
        <v>114</v>
      </c>
      <c r="C55" s="319">
        <v>28</v>
      </c>
      <c r="D55" s="319">
        <v>4</v>
      </c>
      <c r="E55" s="617">
        <f>SUM(B55:D55)</f>
        <v>146</v>
      </c>
      <c r="F55" s="58">
        <v>102</v>
      </c>
      <c r="G55" s="319">
        <v>12</v>
      </c>
      <c r="H55" s="319">
        <v>16</v>
      </c>
      <c r="I55" s="617">
        <f>SUM(F55:H55)</f>
        <v>130</v>
      </c>
      <c r="J55" s="58">
        <v>6</v>
      </c>
      <c r="K55" s="319"/>
      <c r="L55" s="319"/>
      <c r="M55" s="440">
        <f>SUM(J55:L55)</f>
        <v>6</v>
      </c>
      <c r="N55" s="58">
        <v>30</v>
      </c>
      <c r="O55" s="319">
        <v>7</v>
      </c>
      <c r="P55" s="319">
        <v>1</v>
      </c>
      <c r="Q55" s="617">
        <f>SUM(N55:P55)</f>
        <v>38</v>
      </c>
      <c r="R55" s="58">
        <v>4</v>
      </c>
      <c r="S55" s="319">
        <v>1</v>
      </c>
      <c r="T55" s="319"/>
      <c r="U55" s="440">
        <f>SUM(R55:T55)</f>
        <v>5</v>
      </c>
      <c r="AB55" s="126"/>
    </row>
    <row r="56" spans="1:28" ht="15" customHeight="1">
      <c r="A56" s="651" t="s">
        <v>348</v>
      </c>
      <c r="B56" s="57"/>
      <c r="C56" s="30"/>
      <c r="D56" s="30"/>
      <c r="E56" s="381"/>
      <c r="F56" s="57"/>
      <c r="G56" s="30"/>
      <c r="H56" s="30"/>
      <c r="I56" s="381"/>
      <c r="J56" s="57"/>
      <c r="K56" s="30"/>
      <c r="L56" s="30"/>
      <c r="M56" s="158"/>
      <c r="N56" s="57">
        <v>30</v>
      </c>
      <c r="O56" s="30">
        <v>7</v>
      </c>
      <c r="P56" s="30"/>
      <c r="Q56" s="381">
        <f>SUM(N56:P56)</f>
        <v>37</v>
      </c>
      <c r="R56" s="57">
        <v>2</v>
      </c>
      <c r="S56" s="30"/>
      <c r="T56" s="30"/>
      <c r="U56" s="158">
        <f>SUM(R56:T56)</f>
        <v>2</v>
      </c>
      <c r="AB56" s="126"/>
    </row>
    <row r="57" spans="1:28" ht="15" customHeight="1">
      <c r="A57" s="656" t="s">
        <v>225</v>
      </c>
      <c r="B57" s="57">
        <v>45</v>
      </c>
      <c r="C57" s="30">
        <v>6</v>
      </c>
      <c r="D57" s="30">
        <v>5</v>
      </c>
      <c r="E57" s="381">
        <f>SUM(B57:D57)</f>
        <v>56</v>
      </c>
      <c r="F57" s="57">
        <v>9</v>
      </c>
      <c r="G57" s="30">
        <v>3</v>
      </c>
      <c r="H57" s="30">
        <v>2</v>
      </c>
      <c r="I57" s="381">
        <f>SUM(F57:H57)</f>
        <v>14</v>
      </c>
      <c r="J57" s="57">
        <v>1</v>
      </c>
      <c r="K57" s="30"/>
      <c r="L57" s="30"/>
      <c r="M57" s="158">
        <f>SUM(J57:L57)</f>
        <v>1</v>
      </c>
      <c r="N57" s="57"/>
      <c r="O57" s="30"/>
      <c r="P57" s="30"/>
      <c r="Q57" s="381"/>
      <c r="R57" s="57">
        <v>5</v>
      </c>
      <c r="S57" s="30">
        <v>1</v>
      </c>
      <c r="T57" s="30">
        <v>1</v>
      </c>
      <c r="U57" s="158">
        <f>SUM(R57:T57)</f>
        <v>7</v>
      </c>
      <c r="AB57" s="126"/>
    </row>
    <row r="58" spans="1:28" ht="15" customHeight="1">
      <c r="A58" s="656" t="s">
        <v>289</v>
      </c>
      <c r="B58" s="57">
        <v>264</v>
      </c>
      <c r="C58" s="30">
        <v>152</v>
      </c>
      <c r="D58" s="30">
        <v>14</v>
      </c>
      <c r="E58" s="381">
        <f>SUM(B58:D58)</f>
        <v>430</v>
      </c>
      <c r="F58" s="57">
        <v>125</v>
      </c>
      <c r="G58" s="30">
        <v>42</v>
      </c>
      <c r="H58" s="30">
        <v>14</v>
      </c>
      <c r="I58" s="381">
        <f>SUM(F58:H58)</f>
        <v>181</v>
      </c>
      <c r="J58" s="57">
        <v>10</v>
      </c>
      <c r="K58" s="30"/>
      <c r="L58" s="30"/>
      <c r="M58" s="158">
        <f>SUM(J58:L58)</f>
        <v>10</v>
      </c>
      <c r="N58" s="57"/>
      <c r="O58" s="30"/>
      <c r="P58" s="30"/>
      <c r="Q58" s="381"/>
      <c r="R58" s="57">
        <v>8</v>
      </c>
      <c r="S58" s="30">
        <v>3</v>
      </c>
      <c r="T58" s="30">
        <v>2</v>
      </c>
      <c r="U58" s="158">
        <f>SUM(R58:T58)</f>
        <v>13</v>
      </c>
      <c r="AB58" s="126"/>
    </row>
    <row r="59" spans="1:28" ht="15" customHeight="1">
      <c r="A59" s="656" t="s">
        <v>228</v>
      </c>
      <c r="B59" s="57">
        <v>40</v>
      </c>
      <c r="C59" s="30">
        <v>30</v>
      </c>
      <c r="D59" s="30">
        <v>5</v>
      </c>
      <c r="E59" s="381">
        <f>SUM(B59:D59)</f>
        <v>75</v>
      </c>
      <c r="F59" s="57">
        <v>20</v>
      </c>
      <c r="G59" s="30">
        <v>4</v>
      </c>
      <c r="H59" s="30">
        <v>4</v>
      </c>
      <c r="I59" s="381">
        <f>SUM(F59:H59)</f>
        <v>28</v>
      </c>
      <c r="J59" s="57"/>
      <c r="K59" s="30"/>
      <c r="L59" s="30"/>
      <c r="M59" s="158"/>
      <c r="N59" s="57"/>
      <c r="O59" s="30"/>
      <c r="P59" s="30"/>
      <c r="Q59" s="381"/>
      <c r="R59" s="57">
        <v>4</v>
      </c>
      <c r="S59" s="30">
        <v>9</v>
      </c>
      <c r="T59" s="30"/>
      <c r="U59" s="158">
        <f>SUM(R59:T59)</f>
        <v>13</v>
      </c>
      <c r="AB59" s="126"/>
    </row>
    <row r="60" spans="1:28" ht="15" customHeight="1">
      <c r="A60" s="656" t="s">
        <v>361</v>
      </c>
      <c r="B60" s="57"/>
      <c r="C60" s="30"/>
      <c r="D60" s="30"/>
      <c r="E60" s="381"/>
      <c r="F60" s="57"/>
      <c r="G60" s="30"/>
      <c r="H60" s="30"/>
      <c r="I60" s="381"/>
      <c r="J60" s="57"/>
      <c r="K60" s="30"/>
      <c r="L60" s="30"/>
      <c r="M60" s="158"/>
      <c r="N60" s="57">
        <v>95</v>
      </c>
      <c r="O60" s="30">
        <v>83</v>
      </c>
      <c r="P60" s="30">
        <v>1</v>
      </c>
      <c r="Q60" s="381">
        <f>SUM(N60:P60)</f>
        <v>179</v>
      </c>
      <c r="R60" s="57"/>
      <c r="S60" s="30"/>
      <c r="T60" s="30"/>
      <c r="U60" s="158"/>
      <c r="AB60" s="126"/>
    </row>
    <row r="61" spans="1:28" ht="15" customHeight="1">
      <c r="A61" s="656" t="s">
        <v>226</v>
      </c>
      <c r="B61" s="57">
        <v>32</v>
      </c>
      <c r="C61" s="30">
        <v>16</v>
      </c>
      <c r="D61" s="30">
        <v>1</v>
      </c>
      <c r="E61" s="381">
        <f aca="true" t="shared" si="7" ref="E61:E67">SUM(B61:D61)</f>
        <v>49</v>
      </c>
      <c r="F61" s="57">
        <v>10</v>
      </c>
      <c r="G61" s="30"/>
      <c r="H61" s="30">
        <v>5</v>
      </c>
      <c r="I61" s="381">
        <f aca="true" t="shared" si="8" ref="I61:I67">SUM(F61:H61)</f>
        <v>15</v>
      </c>
      <c r="J61" s="57">
        <v>2</v>
      </c>
      <c r="K61" s="30">
        <v>1</v>
      </c>
      <c r="L61" s="30"/>
      <c r="M61" s="158">
        <f>SUM(J61:L61)</f>
        <v>3</v>
      </c>
      <c r="N61" s="57"/>
      <c r="O61" s="30"/>
      <c r="P61" s="30"/>
      <c r="Q61" s="381"/>
      <c r="R61" s="57"/>
      <c r="S61" s="30"/>
      <c r="T61" s="30"/>
      <c r="U61" s="158"/>
      <c r="AB61" s="126"/>
    </row>
    <row r="62" spans="1:28" ht="15" customHeight="1">
      <c r="A62" s="656" t="s">
        <v>134</v>
      </c>
      <c r="B62" s="57">
        <v>113</v>
      </c>
      <c r="C62" s="30">
        <v>55</v>
      </c>
      <c r="D62" s="30">
        <v>18</v>
      </c>
      <c r="E62" s="381">
        <f t="shared" si="7"/>
        <v>186</v>
      </c>
      <c r="F62" s="57">
        <v>42</v>
      </c>
      <c r="G62" s="30">
        <v>15</v>
      </c>
      <c r="H62" s="30">
        <v>4</v>
      </c>
      <c r="I62" s="381">
        <f t="shared" si="8"/>
        <v>61</v>
      </c>
      <c r="J62" s="57">
        <v>1</v>
      </c>
      <c r="K62" s="30"/>
      <c r="L62" s="30"/>
      <c r="M62" s="158">
        <f>SUM(J62:L62)</f>
        <v>1</v>
      </c>
      <c r="N62" s="57"/>
      <c r="O62" s="30"/>
      <c r="P62" s="30"/>
      <c r="Q62" s="381"/>
      <c r="R62" s="57">
        <v>16</v>
      </c>
      <c r="S62" s="30">
        <v>6</v>
      </c>
      <c r="T62" s="30">
        <v>18</v>
      </c>
      <c r="U62" s="158">
        <f>SUM(R62:T62)</f>
        <v>40</v>
      </c>
      <c r="AB62" s="126"/>
    </row>
    <row r="63" spans="1:28" ht="15" customHeight="1">
      <c r="A63" s="656" t="s">
        <v>222</v>
      </c>
      <c r="B63" s="57">
        <v>223</v>
      </c>
      <c r="C63" s="30">
        <v>62</v>
      </c>
      <c r="D63" s="30">
        <v>17</v>
      </c>
      <c r="E63" s="381">
        <f t="shared" si="7"/>
        <v>302</v>
      </c>
      <c r="F63" s="57">
        <v>90</v>
      </c>
      <c r="G63" s="30">
        <v>16</v>
      </c>
      <c r="H63" s="30">
        <v>3</v>
      </c>
      <c r="I63" s="381">
        <f t="shared" si="8"/>
        <v>109</v>
      </c>
      <c r="J63" s="57">
        <v>1</v>
      </c>
      <c r="K63" s="30"/>
      <c r="L63" s="30"/>
      <c r="M63" s="158">
        <f>SUM(J63:L63)</f>
        <v>1</v>
      </c>
      <c r="N63" s="57"/>
      <c r="O63" s="30"/>
      <c r="P63" s="30"/>
      <c r="Q63" s="381"/>
      <c r="R63" s="57">
        <v>1</v>
      </c>
      <c r="S63" s="30">
        <v>2</v>
      </c>
      <c r="T63" s="30"/>
      <c r="U63" s="158">
        <f>SUM(R63:T63)</f>
        <v>3</v>
      </c>
      <c r="AB63" s="126"/>
    </row>
    <row r="64" spans="1:28" ht="15" customHeight="1">
      <c r="A64" s="656" t="s">
        <v>227</v>
      </c>
      <c r="B64" s="57">
        <v>34</v>
      </c>
      <c r="C64" s="30">
        <v>6</v>
      </c>
      <c r="D64" s="30">
        <v>7</v>
      </c>
      <c r="E64" s="381">
        <f t="shared" si="7"/>
        <v>47</v>
      </c>
      <c r="F64" s="57">
        <v>27</v>
      </c>
      <c r="G64" s="30"/>
      <c r="H64" s="30">
        <v>9</v>
      </c>
      <c r="I64" s="381">
        <f t="shared" si="8"/>
        <v>36</v>
      </c>
      <c r="J64" s="57"/>
      <c r="K64" s="30"/>
      <c r="L64" s="30"/>
      <c r="M64" s="158"/>
      <c r="N64" s="57"/>
      <c r="O64" s="30"/>
      <c r="P64" s="30"/>
      <c r="Q64" s="381"/>
      <c r="R64" s="57"/>
      <c r="S64" s="30">
        <v>1</v>
      </c>
      <c r="T64" s="30"/>
      <c r="U64" s="158">
        <f>SUM(R64:T64)</f>
        <v>1</v>
      </c>
      <c r="AB64" s="126"/>
    </row>
    <row r="65" spans="1:28" ht="15" customHeight="1">
      <c r="A65" s="656" t="s">
        <v>224</v>
      </c>
      <c r="B65" s="57">
        <v>36</v>
      </c>
      <c r="C65" s="30">
        <v>26</v>
      </c>
      <c r="D65" s="30">
        <v>5</v>
      </c>
      <c r="E65" s="381">
        <f t="shared" si="7"/>
        <v>67</v>
      </c>
      <c r="F65" s="57">
        <v>27</v>
      </c>
      <c r="G65" s="30">
        <v>3</v>
      </c>
      <c r="H65" s="30">
        <v>1</v>
      </c>
      <c r="I65" s="381">
        <f t="shared" si="8"/>
        <v>31</v>
      </c>
      <c r="J65" s="57">
        <v>2</v>
      </c>
      <c r="K65" s="30"/>
      <c r="L65" s="30"/>
      <c r="M65" s="158">
        <f>SUM(J65:L65)</f>
        <v>2</v>
      </c>
      <c r="N65" s="57"/>
      <c r="O65" s="30"/>
      <c r="P65" s="30"/>
      <c r="Q65" s="381"/>
      <c r="R65" s="57"/>
      <c r="S65" s="30"/>
      <c r="T65" s="30">
        <v>1</v>
      </c>
      <c r="U65" s="158">
        <f>SUM(R65:T65)</f>
        <v>1</v>
      </c>
      <c r="AB65" s="126"/>
    </row>
    <row r="66" spans="1:28" ht="15" customHeight="1">
      <c r="A66" s="656" t="s">
        <v>232</v>
      </c>
      <c r="B66" s="57">
        <v>22</v>
      </c>
      <c r="C66" s="30">
        <v>4</v>
      </c>
      <c r="D66" s="30">
        <v>2</v>
      </c>
      <c r="E66" s="381">
        <f t="shared" si="7"/>
        <v>28</v>
      </c>
      <c r="F66" s="57">
        <v>16</v>
      </c>
      <c r="G66" s="30">
        <v>1</v>
      </c>
      <c r="H66" s="30">
        <v>2</v>
      </c>
      <c r="I66" s="381">
        <f t="shared" si="8"/>
        <v>19</v>
      </c>
      <c r="J66" s="57">
        <v>2</v>
      </c>
      <c r="K66" s="30"/>
      <c r="L66" s="30"/>
      <c r="M66" s="158">
        <f>SUM(J66:L66)</f>
        <v>2</v>
      </c>
      <c r="N66" s="57"/>
      <c r="O66" s="30"/>
      <c r="P66" s="30"/>
      <c r="Q66" s="381"/>
      <c r="R66" s="57"/>
      <c r="S66" s="30"/>
      <c r="T66" s="30"/>
      <c r="U66" s="158"/>
      <c r="AB66" s="126"/>
    </row>
    <row r="67" spans="1:28" ht="15" customHeight="1">
      <c r="A67" s="656" t="s">
        <v>230</v>
      </c>
      <c r="B67" s="57">
        <v>149</v>
      </c>
      <c r="C67" s="30">
        <v>74</v>
      </c>
      <c r="D67" s="30">
        <v>28</v>
      </c>
      <c r="E67" s="381">
        <f t="shared" si="7"/>
        <v>251</v>
      </c>
      <c r="F67" s="57">
        <v>87</v>
      </c>
      <c r="G67" s="30">
        <v>22</v>
      </c>
      <c r="H67" s="30">
        <v>15</v>
      </c>
      <c r="I67" s="381">
        <f t="shared" si="8"/>
        <v>124</v>
      </c>
      <c r="J67" s="57">
        <v>1</v>
      </c>
      <c r="K67" s="30"/>
      <c r="L67" s="30"/>
      <c r="M67" s="158">
        <f>SUM(J67:L67)</f>
        <v>1</v>
      </c>
      <c r="N67" s="57"/>
      <c r="O67" s="30"/>
      <c r="P67" s="30"/>
      <c r="Q67" s="381"/>
      <c r="R67" s="57"/>
      <c r="S67" s="30"/>
      <c r="T67" s="30"/>
      <c r="U67" s="158"/>
      <c r="AB67" s="126"/>
    </row>
    <row r="68" spans="1:28" ht="15" customHeight="1">
      <c r="A68" s="656" t="s">
        <v>933</v>
      </c>
      <c r="B68" s="57"/>
      <c r="C68" s="30"/>
      <c r="D68" s="30"/>
      <c r="E68" s="381"/>
      <c r="F68" s="57"/>
      <c r="G68" s="30"/>
      <c r="H68" s="30"/>
      <c r="I68" s="381"/>
      <c r="J68" s="57"/>
      <c r="K68" s="30"/>
      <c r="L68" s="30"/>
      <c r="M68" s="158"/>
      <c r="N68" s="57">
        <v>15</v>
      </c>
      <c r="O68" s="30">
        <v>6</v>
      </c>
      <c r="P68" s="30"/>
      <c r="Q68" s="381">
        <f>SUM(N68:P68)</f>
        <v>21</v>
      </c>
      <c r="R68" s="57"/>
      <c r="S68" s="30"/>
      <c r="T68" s="30"/>
      <c r="U68" s="158"/>
      <c r="AB68" s="126"/>
    </row>
    <row r="69" spans="1:28" ht="15" customHeight="1">
      <c r="A69" s="656" t="s">
        <v>231</v>
      </c>
      <c r="B69" s="57">
        <v>55</v>
      </c>
      <c r="C69" s="30">
        <v>9</v>
      </c>
      <c r="D69" s="30">
        <v>8</v>
      </c>
      <c r="E69" s="381">
        <f>SUM(B69:D69)</f>
        <v>72</v>
      </c>
      <c r="F69" s="57">
        <v>26</v>
      </c>
      <c r="G69" s="30">
        <v>7</v>
      </c>
      <c r="H69" s="30">
        <v>2</v>
      </c>
      <c r="I69" s="381">
        <f>SUM(F69:H69)</f>
        <v>35</v>
      </c>
      <c r="J69" s="57">
        <v>6</v>
      </c>
      <c r="K69" s="30"/>
      <c r="L69" s="30"/>
      <c r="M69" s="158">
        <f>SUM(J69:L69)</f>
        <v>6</v>
      </c>
      <c r="N69" s="57"/>
      <c r="O69" s="30"/>
      <c r="P69" s="30"/>
      <c r="Q69" s="381"/>
      <c r="R69" s="57"/>
      <c r="S69" s="30"/>
      <c r="T69" s="30"/>
      <c r="U69" s="158"/>
      <c r="AB69" s="126"/>
    </row>
    <row r="70" spans="1:28" ht="15" customHeight="1">
      <c r="A70" s="656" t="s">
        <v>286</v>
      </c>
      <c r="B70" s="57">
        <v>4</v>
      </c>
      <c r="C70" s="30">
        <v>6</v>
      </c>
      <c r="D70" s="30">
        <v>2</v>
      </c>
      <c r="E70" s="381">
        <f>SUM(B70:D70)</f>
        <v>12</v>
      </c>
      <c r="F70" s="57">
        <v>21</v>
      </c>
      <c r="G70" s="30"/>
      <c r="H70" s="30"/>
      <c r="I70" s="381">
        <f>SUM(F70:H70)</f>
        <v>21</v>
      </c>
      <c r="J70" s="57"/>
      <c r="K70" s="30">
        <v>1</v>
      </c>
      <c r="L70" s="30"/>
      <c r="M70" s="158">
        <f>SUM(J70:L70)</f>
        <v>1</v>
      </c>
      <c r="N70" s="57"/>
      <c r="O70" s="30"/>
      <c r="P70" s="30"/>
      <c r="Q70" s="381"/>
      <c r="R70" s="57">
        <v>1</v>
      </c>
      <c r="S70" s="30"/>
      <c r="T70" s="30">
        <v>1</v>
      </c>
      <c r="U70" s="158">
        <f>SUM(R70:T70)</f>
        <v>2</v>
      </c>
      <c r="AB70" s="126"/>
    </row>
    <row r="71" spans="1:28" ht="15" customHeight="1" thickBot="1">
      <c r="A71" s="657" t="s">
        <v>302</v>
      </c>
      <c r="B71" s="62">
        <v>23</v>
      </c>
      <c r="C71" s="265">
        <v>5</v>
      </c>
      <c r="D71" s="265">
        <v>1</v>
      </c>
      <c r="E71" s="618">
        <f>SUM(B71:D71)</f>
        <v>29</v>
      </c>
      <c r="F71" s="62">
        <v>17</v>
      </c>
      <c r="G71" s="265">
        <v>4</v>
      </c>
      <c r="H71" s="265"/>
      <c r="I71" s="618">
        <f>SUM(F71:H71)</f>
        <v>21</v>
      </c>
      <c r="J71" s="62"/>
      <c r="K71" s="265"/>
      <c r="L71" s="265"/>
      <c r="M71" s="441"/>
      <c r="N71" s="62"/>
      <c r="O71" s="265"/>
      <c r="P71" s="265"/>
      <c r="Q71" s="618"/>
      <c r="R71" s="62">
        <v>2</v>
      </c>
      <c r="S71" s="265"/>
      <c r="T71" s="265"/>
      <c r="U71" s="441">
        <f>SUM(R71:T71)</f>
        <v>2</v>
      </c>
      <c r="AB71" s="126"/>
    </row>
    <row r="72" spans="1:28" ht="15" customHeight="1" thickBot="1">
      <c r="A72" s="299" t="s">
        <v>192</v>
      </c>
      <c r="B72" s="270">
        <f>SUM(B55:B71)</f>
        <v>1154</v>
      </c>
      <c r="C72" s="270">
        <f aca="true" t="shared" si="9" ref="C72:U72">SUM(C55:C71)</f>
        <v>479</v>
      </c>
      <c r="D72" s="270">
        <f t="shared" si="9"/>
        <v>117</v>
      </c>
      <c r="E72" s="270">
        <f t="shared" si="9"/>
        <v>1750</v>
      </c>
      <c r="F72" s="270">
        <f t="shared" si="9"/>
        <v>619</v>
      </c>
      <c r="G72" s="270">
        <f t="shared" si="9"/>
        <v>129</v>
      </c>
      <c r="H72" s="270">
        <f t="shared" si="9"/>
        <v>77</v>
      </c>
      <c r="I72" s="270">
        <f t="shared" si="9"/>
        <v>825</v>
      </c>
      <c r="J72" s="270">
        <f t="shared" si="9"/>
        <v>32</v>
      </c>
      <c r="K72" s="270">
        <f t="shared" si="9"/>
        <v>2</v>
      </c>
      <c r="L72" s="270"/>
      <c r="M72" s="270">
        <f t="shared" si="9"/>
        <v>34</v>
      </c>
      <c r="N72" s="270">
        <f t="shared" si="9"/>
        <v>170</v>
      </c>
      <c r="O72" s="270">
        <f t="shared" si="9"/>
        <v>103</v>
      </c>
      <c r="P72" s="270">
        <f t="shared" si="9"/>
        <v>2</v>
      </c>
      <c r="Q72" s="270">
        <f t="shared" si="9"/>
        <v>275</v>
      </c>
      <c r="R72" s="270">
        <f t="shared" si="9"/>
        <v>43</v>
      </c>
      <c r="S72" s="270">
        <f t="shared" si="9"/>
        <v>23</v>
      </c>
      <c r="T72" s="270">
        <f t="shared" si="9"/>
        <v>23</v>
      </c>
      <c r="U72" s="270">
        <f t="shared" si="9"/>
        <v>89</v>
      </c>
      <c r="AB72" s="126"/>
    </row>
    <row r="73" spans="1:28" ht="15" customHeight="1" thickBot="1">
      <c r="A73" s="302" t="s">
        <v>154</v>
      </c>
      <c r="B73" s="302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4"/>
      <c r="AB73" s="126"/>
    </row>
    <row r="74" spans="1:28" ht="15" customHeight="1">
      <c r="A74" s="305" t="s">
        <v>296</v>
      </c>
      <c r="B74" s="58">
        <v>2</v>
      </c>
      <c r="C74" s="319"/>
      <c r="D74" s="319"/>
      <c r="E74" s="440">
        <f aca="true" t="shared" si="10" ref="E74:E85">SUM(B74:D74)</f>
        <v>2</v>
      </c>
      <c r="F74" s="57">
        <v>8</v>
      </c>
      <c r="G74" s="30"/>
      <c r="H74" s="30">
        <v>1</v>
      </c>
      <c r="I74" s="158">
        <f>SUM(F74:H74)</f>
        <v>9</v>
      </c>
      <c r="J74" s="57">
        <v>1</v>
      </c>
      <c r="K74" s="30"/>
      <c r="L74" s="30"/>
      <c r="M74" s="158">
        <f>SUM(J74:L74)</f>
        <v>1</v>
      </c>
      <c r="N74" s="57"/>
      <c r="O74" s="30"/>
      <c r="P74" s="30"/>
      <c r="Q74" s="158"/>
      <c r="R74" s="57"/>
      <c r="S74" s="30"/>
      <c r="T74" s="30"/>
      <c r="U74" s="158"/>
      <c r="AB74" s="126"/>
    </row>
    <row r="75" spans="1:28" ht="15" customHeight="1">
      <c r="A75" s="306" t="s">
        <v>294</v>
      </c>
      <c r="B75" s="57">
        <v>8</v>
      </c>
      <c r="C75" s="30">
        <v>2</v>
      </c>
      <c r="D75" s="30">
        <v>1</v>
      </c>
      <c r="E75" s="158">
        <f t="shared" si="10"/>
        <v>11</v>
      </c>
      <c r="F75" s="57">
        <v>12</v>
      </c>
      <c r="G75" s="30">
        <v>3</v>
      </c>
      <c r="H75" s="30"/>
      <c r="I75" s="158">
        <f>SUM(F75:H75)</f>
        <v>15</v>
      </c>
      <c r="J75" s="57"/>
      <c r="K75" s="30"/>
      <c r="L75" s="30"/>
      <c r="M75" s="158"/>
      <c r="N75" s="57"/>
      <c r="O75" s="30"/>
      <c r="P75" s="30"/>
      <c r="Q75" s="158"/>
      <c r="R75" s="57"/>
      <c r="S75" s="30"/>
      <c r="T75" s="30"/>
      <c r="U75" s="158"/>
      <c r="AB75" s="126"/>
    </row>
    <row r="76" spans="1:28" ht="15" customHeight="1">
      <c r="A76" s="297" t="s">
        <v>535</v>
      </c>
      <c r="B76" s="57">
        <v>13</v>
      </c>
      <c r="C76" s="30">
        <v>7</v>
      </c>
      <c r="D76" s="30">
        <v>1</v>
      </c>
      <c r="E76" s="158">
        <f t="shared" si="10"/>
        <v>21</v>
      </c>
      <c r="F76" s="57">
        <v>11</v>
      </c>
      <c r="G76" s="30">
        <v>1</v>
      </c>
      <c r="H76" s="30"/>
      <c r="I76" s="158">
        <f>SUM(F76:H76)</f>
        <v>12</v>
      </c>
      <c r="J76" s="57"/>
      <c r="K76" s="30"/>
      <c r="L76" s="30"/>
      <c r="M76" s="158"/>
      <c r="N76" s="57"/>
      <c r="O76" s="30"/>
      <c r="P76" s="30"/>
      <c r="Q76" s="158"/>
      <c r="R76" s="57">
        <v>9</v>
      </c>
      <c r="S76" s="30">
        <v>2</v>
      </c>
      <c r="T76" s="30">
        <v>4</v>
      </c>
      <c r="U76" s="158">
        <f>SUM(R76:T76)</f>
        <v>15</v>
      </c>
      <c r="AB76" s="126"/>
    </row>
    <row r="77" spans="1:28" ht="15" customHeight="1">
      <c r="A77" s="306" t="s">
        <v>295</v>
      </c>
      <c r="B77" s="57">
        <v>34</v>
      </c>
      <c r="C77" s="30">
        <v>7</v>
      </c>
      <c r="D77" s="30"/>
      <c r="E77" s="158">
        <f t="shared" si="10"/>
        <v>41</v>
      </c>
      <c r="F77" s="57">
        <v>35</v>
      </c>
      <c r="G77" s="30">
        <v>5</v>
      </c>
      <c r="H77" s="30">
        <v>1</v>
      </c>
      <c r="I77" s="158">
        <f>SUM(F77:H77)</f>
        <v>41</v>
      </c>
      <c r="J77" s="57">
        <v>3</v>
      </c>
      <c r="K77" s="30"/>
      <c r="L77" s="30"/>
      <c r="M77" s="158">
        <f>SUM(J77:L77)</f>
        <v>3</v>
      </c>
      <c r="N77" s="57"/>
      <c r="O77" s="30"/>
      <c r="P77" s="30"/>
      <c r="Q77" s="158"/>
      <c r="R77" s="57">
        <v>1</v>
      </c>
      <c r="S77" s="30"/>
      <c r="T77" s="30"/>
      <c r="U77" s="158">
        <f>SUM(R77:T77)</f>
        <v>1</v>
      </c>
      <c r="AB77" s="126"/>
    </row>
    <row r="78" spans="1:28" ht="15" customHeight="1">
      <c r="A78" s="297" t="s">
        <v>598</v>
      </c>
      <c r="B78" s="57">
        <v>5</v>
      </c>
      <c r="C78" s="30">
        <v>4</v>
      </c>
      <c r="D78" s="30">
        <v>2</v>
      </c>
      <c r="E78" s="158">
        <f t="shared" si="10"/>
        <v>11</v>
      </c>
      <c r="F78" s="57"/>
      <c r="G78" s="30"/>
      <c r="H78" s="30"/>
      <c r="I78" s="158"/>
      <c r="J78" s="57"/>
      <c r="K78" s="30"/>
      <c r="L78" s="30"/>
      <c r="M78" s="158"/>
      <c r="N78" s="57"/>
      <c r="O78" s="30"/>
      <c r="P78" s="30"/>
      <c r="Q78" s="158"/>
      <c r="R78" s="57"/>
      <c r="S78" s="30"/>
      <c r="T78" s="30"/>
      <c r="U78" s="158"/>
      <c r="AB78" s="126"/>
    </row>
    <row r="79" spans="1:28" ht="15" customHeight="1">
      <c r="A79" s="297" t="s">
        <v>607</v>
      </c>
      <c r="B79" s="57">
        <v>5</v>
      </c>
      <c r="C79" s="30">
        <v>11</v>
      </c>
      <c r="D79" s="30">
        <v>1</v>
      </c>
      <c r="E79" s="158">
        <f t="shared" si="10"/>
        <v>17</v>
      </c>
      <c r="F79" s="57"/>
      <c r="G79" s="30"/>
      <c r="H79" s="30"/>
      <c r="I79" s="158"/>
      <c r="J79" s="57"/>
      <c r="K79" s="30"/>
      <c r="L79" s="30"/>
      <c r="M79" s="158"/>
      <c r="N79" s="57"/>
      <c r="O79" s="30"/>
      <c r="P79" s="30"/>
      <c r="Q79" s="158"/>
      <c r="R79" s="57"/>
      <c r="S79" s="30"/>
      <c r="T79" s="30"/>
      <c r="U79" s="158"/>
      <c r="AB79" s="126"/>
    </row>
    <row r="80" spans="1:28" ht="15" customHeight="1">
      <c r="A80" s="297" t="s">
        <v>825</v>
      </c>
      <c r="B80" s="57">
        <v>3</v>
      </c>
      <c r="C80" s="30"/>
      <c r="D80" s="30"/>
      <c r="E80" s="158">
        <f t="shared" si="10"/>
        <v>3</v>
      </c>
      <c r="F80" s="57"/>
      <c r="G80" s="30"/>
      <c r="H80" s="30"/>
      <c r="I80" s="158"/>
      <c r="J80" s="57"/>
      <c r="K80" s="30">
        <v>1</v>
      </c>
      <c r="L80" s="30"/>
      <c r="M80" s="158">
        <f>SUM(J80:L80)</f>
        <v>1</v>
      </c>
      <c r="N80" s="57"/>
      <c r="O80" s="30"/>
      <c r="P80" s="30"/>
      <c r="Q80" s="158"/>
      <c r="R80" s="57"/>
      <c r="S80" s="30"/>
      <c r="T80" s="30"/>
      <c r="U80" s="158"/>
      <c r="AB80" s="126"/>
    </row>
    <row r="81" spans="1:28" ht="15" customHeight="1">
      <c r="A81" s="306" t="s">
        <v>137</v>
      </c>
      <c r="B81" s="57">
        <v>15</v>
      </c>
      <c r="C81" s="30">
        <v>13</v>
      </c>
      <c r="D81" s="30">
        <v>5</v>
      </c>
      <c r="E81" s="158">
        <f t="shared" si="10"/>
        <v>33</v>
      </c>
      <c r="F81" s="57">
        <v>23</v>
      </c>
      <c r="G81" s="30">
        <v>4</v>
      </c>
      <c r="H81" s="30">
        <v>6</v>
      </c>
      <c r="I81" s="158">
        <f>SUM(F81:H81)</f>
        <v>33</v>
      </c>
      <c r="J81" s="57">
        <v>2</v>
      </c>
      <c r="K81" s="30">
        <v>1</v>
      </c>
      <c r="L81" s="30">
        <v>1</v>
      </c>
      <c r="M81" s="158">
        <f>SUM(J81:L81)</f>
        <v>4</v>
      </c>
      <c r="N81" s="57"/>
      <c r="O81" s="30"/>
      <c r="P81" s="30"/>
      <c r="Q81" s="158"/>
      <c r="R81" s="57">
        <v>2</v>
      </c>
      <c r="S81" s="30"/>
      <c r="T81" s="30"/>
      <c r="U81" s="158">
        <f>SUM(R81:T81)</f>
        <v>2</v>
      </c>
      <c r="AB81" s="126"/>
    </row>
    <row r="82" spans="1:28" ht="15" customHeight="1">
      <c r="A82" s="297" t="s">
        <v>602</v>
      </c>
      <c r="B82" s="57">
        <v>22</v>
      </c>
      <c r="C82" s="30">
        <v>5</v>
      </c>
      <c r="D82" s="30">
        <v>2</v>
      </c>
      <c r="E82" s="158">
        <f t="shared" si="10"/>
        <v>29</v>
      </c>
      <c r="F82" s="57">
        <v>38</v>
      </c>
      <c r="G82" s="30">
        <v>3</v>
      </c>
      <c r="H82" s="30">
        <v>1</v>
      </c>
      <c r="I82" s="158">
        <f>SUM(F82:H82)</f>
        <v>42</v>
      </c>
      <c r="J82" s="57"/>
      <c r="K82" s="30"/>
      <c r="L82" s="30"/>
      <c r="M82" s="158"/>
      <c r="N82" s="57"/>
      <c r="O82" s="30"/>
      <c r="P82" s="30"/>
      <c r="Q82" s="158"/>
      <c r="R82" s="57">
        <v>1</v>
      </c>
      <c r="S82" s="30"/>
      <c r="T82" s="30"/>
      <c r="U82" s="158">
        <f>SUM(R82:T82)</f>
        <v>1</v>
      </c>
      <c r="AB82" s="126"/>
    </row>
    <row r="83" spans="1:28" ht="15" customHeight="1">
      <c r="A83" s="306" t="s">
        <v>363</v>
      </c>
      <c r="B83" s="57">
        <v>13</v>
      </c>
      <c r="C83" s="30">
        <v>6</v>
      </c>
      <c r="D83" s="30"/>
      <c r="E83" s="158">
        <f t="shared" si="10"/>
        <v>19</v>
      </c>
      <c r="F83" s="57">
        <v>20</v>
      </c>
      <c r="G83" s="30">
        <v>2</v>
      </c>
      <c r="H83" s="30">
        <v>2</v>
      </c>
      <c r="I83" s="158">
        <f>SUM(F83:H83)</f>
        <v>24</v>
      </c>
      <c r="J83" s="57"/>
      <c r="K83" s="30"/>
      <c r="L83" s="30"/>
      <c r="M83" s="158"/>
      <c r="N83" s="57"/>
      <c r="O83" s="30"/>
      <c r="P83" s="30"/>
      <c r="Q83" s="158"/>
      <c r="R83" s="57"/>
      <c r="S83" s="30"/>
      <c r="T83" s="30"/>
      <c r="U83" s="158"/>
      <c r="AB83" s="126"/>
    </row>
    <row r="84" spans="1:28" ht="15" customHeight="1">
      <c r="A84" s="307" t="s">
        <v>168</v>
      </c>
      <c r="B84" s="57">
        <v>15</v>
      </c>
      <c r="C84" s="30">
        <v>5</v>
      </c>
      <c r="D84" s="30">
        <v>1</v>
      </c>
      <c r="E84" s="158">
        <f t="shared" si="10"/>
        <v>21</v>
      </c>
      <c r="F84" s="57">
        <v>11</v>
      </c>
      <c r="G84" s="30">
        <v>1</v>
      </c>
      <c r="H84" s="30">
        <v>1</v>
      </c>
      <c r="I84" s="158">
        <f>SUM(F84:H84)</f>
        <v>13</v>
      </c>
      <c r="J84" s="57"/>
      <c r="K84" s="30"/>
      <c r="L84" s="30"/>
      <c r="M84" s="158"/>
      <c r="N84" s="57"/>
      <c r="O84" s="30"/>
      <c r="P84" s="30"/>
      <c r="Q84" s="158"/>
      <c r="R84" s="57">
        <v>1</v>
      </c>
      <c r="S84" s="30"/>
      <c r="T84" s="30"/>
      <c r="U84" s="158">
        <f>SUM(R84:T84)</f>
        <v>1</v>
      </c>
      <c r="AB84" s="126"/>
    </row>
    <row r="85" spans="1:28" ht="15" customHeight="1" thickBot="1">
      <c r="A85" s="308" t="s">
        <v>297</v>
      </c>
      <c r="B85" s="62">
        <v>6</v>
      </c>
      <c r="C85" s="265"/>
      <c r="D85" s="265">
        <v>1</v>
      </c>
      <c r="E85" s="441">
        <f t="shared" si="10"/>
        <v>7</v>
      </c>
      <c r="F85" s="57">
        <v>3</v>
      </c>
      <c r="G85" s="30">
        <v>1</v>
      </c>
      <c r="H85" s="30">
        <v>1</v>
      </c>
      <c r="I85" s="158">
        <f>SUM(F85:H85)</f>
        <v>5</v>
      </c>
      <c r="J85" s="57"/>
      <c r="K85" s="30"/>
      <c r="L85" s="30"/>
      <c r="M85" s="158"/>
      <c r="N85" s="57"/>
      <c r="O85" s="30"/>
      <c r="P85" s="30"/>
      <c r="Q85" s="158"/>
      <c r="R85" s="57"/>
      <c r="S85" s="30"/>
      <c r="T85" s="30"/>
      <c r="U85" s="158"/>
      <c r="AB85" s="126"/>
    </row>
    <row r="86" spans="1:28" ht="15" customHeight="1" thickBot="1">
      <c r="A86" s="299" t="s">
        <v>192</v>
      </c>
      <c r="B86" s="82">
        <f>SUM(B74:B85)</f>
        <v>141</v>
      </c>
      <c r="C86" s="82">
        <f aca="true" t="shared" si="11" ref="C86:U86">SUM(C74:C85)</f>
        <v>60</v>
      </c>
      <c r="D86" s="82">
        <f t="shared" si="11"/>
        <v>14</v>
      </c>
      <c r="E86" s="82">
        <f t="shared" si="11"/>
        <v>215</v>
      </c>
      <c r="F86" s="82">
        <f t="shared" si="11"/>
        <v>161</v>
      </c>
      <c r="G86" s="82">
        <f t="shared" si="11"/>
        <v>20</v>
      </c>
      <c r="H86" s="82">
        <f t="shared" si="11"/>
        <v>13</v>
      </c>
      <c r="I86" s="82">
        <f t="shared" si="11"/>
        <v>194</v>
      </c>
      <c r="J86" s="82">
        <f t="shared" si="11"/>
        <v>6</v>
      </c>
      <c r="K86" s="82">
        <f t="shared" si="11"/>
        <v>2</v>
      </c>
      <c r="L86" s="82">
        <f t="shared" si="11"/>
        <v>1</v>
      </c>
      <c r="M86" s="82">
        <f t="shared" si="11"/>
        <v>9</v>
      </c>
      <c r="N86" s="82"/>
      <c r="O86" s="82"/>
      <c r="P86" s="82"/>
      <c r="Q86" s="82"/>
      <c r="R86" s="82">
        <f t="shared" si="11"/>
        <v>14</v>
      </c>
      <c r="S86" s="82">
        <f t="shared" si="11"/>
        <v>2</v>
      </c>
      <c r="T86" s="82">
        <f t="shared" si="11"/>
        <v>4</v>
      </c>
      <c r="U86" s="82">
        <f t="shared" si="11"/>
        <v>20</v>
      </c>
      <c r="AB86" s="126"/>
    </row>
    <row r="87" spans="1:28" ht="15" customHeight="1" thickBot="1">
      <c r="A87" s="302" t="s">
        <v>155</v>
      </c>
      <c r="B87" s="640"/>
      <c r="C87" s="641"/>
      <c r="D87" s="641"/>
      <c r="E87" s="269"/>
      <c r="F87" s="641"/>
      <c r="G87" s="641"/>
      <c r="H87" s="641"/>
      <c r="I87" s="269"/>
      <c r="J87" s="641"/>
      <c r="K87" s="641"/>
      <c r="L87" s="641"/>
      <c r="M87" s="269"/>
      <c r="N87" s="641"/>
      <c r="O87" s="641"/>
      <c r="P87" s="641"/>
      <c r="Q87" s="269"/>
      <c r="R87" s="641"/>
      <c r="S87" s="641"/>
      <c r="T87" s="641"/>
      <c r="U87" s="275"/>
      <c r="AB87" s="126"/>
    </row>
    <row r="88" spans="1:28" ht="15" customHeight="1">
      <c r="A88" s="661" t="s">
        <v>136</v>
      </c>
      <c r="B88" s="58">
        <v>4</v>
      </c>
      <c r="C88" s="319">
        <v>2</v>
      </c>
      <c r="D88" s="319"/>
      <c r="E88" s="617">
        <f>SUM(B88:D88)</f>
        <v>6</v>
      </c>
      <c r="F88" s="58"/>
      <c r="G88" s="319"/>
      <c r="H88" s="319"/>
      <c r="I88" s="617"/>
      <c r="J88" s="58"/>
      <c r="K88" s="319"/>
      <c r="L88" s="319"/>
      <c r="M88" s="617"/>
      <c r="N88" s="58"/>
      <c r="O88" s="319"/>
      <c r="P88" s="319"/>
      <c r="Q88" s="440"/>
      <c r="R88" s="58"/>
      <c r="S88" s="319"/>
      <c r="T88" s="319"/>
      <c r="U88" s="440"/>
      <c r="AB88" s="126"/>
    </row>
    <row r="89" spans="1:28" ht="15" customHeight="1">
      <c r="A89" s="662" t="s">
        <v>135</v>
      </c>
      <c r="B89" s="57">
        <v>21</v>
      </c>
      <c r="C89" s="30">
        <v>6</v>
      </c>
      <c r="D89" s="30">
        <v>2</v>
      </c>
      <c r="E89" s="381">
        <f>SUM(B89:D89)</f>
        <v>29</v>
      </c>
      <c r="F89" s="57"/>
      <c r="G89" s="30"/>
      <c r="H89" s="30"/>
      <c r="I89" s="381"/>
      <c r="J89" s="57"/>
      <c r="K89" s="30"/>
      <c r="L89" s="30"/>
      <c r="M89" s="381"/>
      <c r="N89" s="57"/>
      <c r="O89" s="30"/>
      <c r="P89" s="30"/>
      <c r="Q89" s="158"/>
      <c r="R89" s="57"/>
      <c r="S89" s="30"/>
      <c r="T89" s="30"/>
      <c r="U89" s="158"/>
      <c r="AB89" s="126"/>
    </row>
    <row r="90" spans="1:28" ht="15" customHeight="1">
      <c r="A90" s="662" t="s">
        <v>293</v>
      </c>
      <c r="B90" s="57">
        <v>32</v>
      </c>
      <c r="C90" s="30">
        <v>16</v>
      </c>
      <c r="D90" s="30">
        <v>3</v>
      </c>
      <c r="E90" s="381">
        <f>SUM(B90:D90)</f>
        <v>51</v>
      </c>
      <c r="F90" s="57"/>
      <c r="G90" s="30"/>
      <c r="H90" s="30"/>
      <c r="I90" s="381"/>
      <c r="J90" s="57"/>
      <c r="K90" s="30"/>
      <c r="L90" s="30"/>
      <c r="M90" s="381"/>
      <c r="N90" s="57"/>
      <c r="O90" s="30"/>
      <c r="P90" s="30"/>
      <c r="Q90" s="158"/>
      <c r="R90" s="57"/>
      <c r="S90" s="30"/>
      <c r="T90" s="30"/>
      <c r="U90" s="158"/>
      <c r="AB90" s="126"/>
    </row>
    <row r="91" spans="1:28" ht="15" customHeight="1">
      <c r="A91" s="649" t="s">
        <v>352</v>
      </c>
      <c r="B91" s="57"/>
      <c r="C91" s="30"/>
      <c r="D91" s="30"/>
      <c r="E91" s="381"/>
      <c r="F91" s="57"/>
      <c r="G91" s="30"/>
      <c r="H91" s="30"/>
      <c r="I91" s="381"/>
      <c r="J91" s="57"/>
      <c r="K91" s="30"/>
      <c r="L91" s="30"/>
      <c r="M91" s="381"/>
      <c r="N91" s="57">
        <v>13</v>
      </c>
      <c r="O91" s="30">
        <v>1</v>
      </c>
      <c r="P91" s="30"/>
      <c r="Q91" s="158">
        <f>SUM(N91:P91)</f>
        <v>14</v>
      </c>
      <c r="R91" s="57"/>
      <c r="S91" s="30"/>
      <c r="T91" s="30"/>
      <c r="U91" s="158"/>
      <c r="AB91" s="126"/>
    </row>
    <row r="92" spans="1:28" ht="15" customHeight="1">
      <c r="A92" s="662" t="s">
        <v>353</v>
      </c>
      <c r="B92" s="57">
        <v>28</v>
      </c>
      <c r="C92" s="30">
        <v>5</v>
      </c>
      <c r="D92" s="30"/>
      <c r="E92" s="381">
        <f>SUM(B92:D92)</f>
        <v>33</v>
      </c>
      <c r="F92" s="57">
        <v>32</v>
      </c>
      <c r="G92" s="30">
        <v>2</v>
      </c>
      <c r="H92" s="30">
        <v>1</v>
      </c>
      <c r="I92" s="381">
        <f>SUM(F92:H92)</f>
        <v>35</v>
      </c>
      <c r="J92" s="57"/>
      <c r="K92" s="30"/>
      <c r="L92" s="30"/>
      <c r="M92" s="381"/>
      <c r="N92" s="57"/>
      <c r="O92" s="30"/>
      <c r="P92" s="30"/>
      <c r="Q92" s="158"/>
      <c r="R92" s="57"/>
      <c r="S92" s="30"/>
      <c r="T92" s="30"/>
      <c r="U92" s="158"/>
      <c r="AB92" s="126"/>
    </row>
    <row r="93" spans="1:28" ht="15" customHeight="1">
      <c r="A93" s="662" t="s">
        <v>619</v>
      </c>
      <c r="B93" s="57"/>
      <c r="C93" s="30"/>
      <c r="D93" s="30"/>
      <c r="E93" s="381"/>
      <c r="F93" s="57">
        <v>17</v>
      </c>
      <c r="G93" s="30"/>
      <c r="H93" s="30"/>
      <c r="I93" s="381">
        <f>SUM(F93:H93)</f>
        <v>17</v>
      </c>
      <c r="J93" s="57"/>
      <c r="K93" s="30"/>
      <c r="L93" s="30"/>
      <c r="M93" s="381"/>
      <c r="N93" s="57"/>
      <c r="O93" s="30"/>
      <c r="P93" s="30"/>
      <c r="Q93" s="158"/>
      <c r="R93" s="57"/>
      <c r="S93" s="30"/>
      <c r="T93" s="30"/>
      <c r="U93" s="158"/>
      <c r="AB93" s="126"/>
    </row>
    <row r="94" spans="1:28" ht="15" customHeight="1">
      <c r="A94" s="650" t="s">
        <v>291</v>
      </c>
      <c r="B94" s="57">
        <v>18</v>
      </c>
      <c r="C94" s="30">
        <v>8</v>
      </c>
      <c r="D94" s="30">
        <v>2</v>
      </c>
      <c r="E94" s="381">
        <f>SUM(B94:D94)</f>
        <v>28</v>
      </c>
      <c r="F94" s="57"/>
      <c r="G94" s="30"/>
      <c r="H94" s="30"/>
      <c r="I94" s="381"/>
      <c r="J94" s="57"/>
      <c r="K94" s="30"/>
      <c r="L94" s="30"/>
      <c r="M94" s="381"/>
      <c r="N94" s="57"/>
      <c r="O94" s="30"/>
      <c r="P94" s="30"/>
      <c r="Q94" s="158"/>
      <c r="R94" s="57"/>
      <c r="S94" s="30"/>
      <c r="T94" s="30"/>
      <c r="U94" s="158"/>
      <c r="AB94" s="126"/>
    </row>
    <row r="95" spans="1:28" ht="15" customHeight="1">
      <c r="A95" s="650" t="s">
        <v>660</v>
      </c>
      <c r="B95" s="57"/>
      <c r="C95" s="30"/>
      <c r="D95" s="30"/>
      <c r="E95" s="381"/>
      <c r="F95" s="57"/>
      <c r="G95" s="30"/>
      <c r="H95" s="30"/>
      <c r="I95" s="381"/>
      <c r="J95" s="57"/>
      <c r="K95" s="30"/>
      <c r="L95" s="30"/>
      <c r="M95" s="381"/>
      <c r="N95" s="57"/>
      <c r="O95" s="30"/>
      <c r="P95" s="30"/>
      <c r="Q95" s="158"/>
      <c r="R95" s="57"/>
      <c r="S95" s="30"/>
      <c r="T95" s="30"/>
      <c r="U95" s="158"/>
      <c r="AB95" s="126"/>
    </row>
    <row r="96" spans="1:28" ht="15" customHeight="1">
      <c r="A96" s="649" t="s">
        <v>529</v>
      </c>
      <c r="B96" s="57">
        <v>10</v>
      </c>
      <c r="C96" s="30">
        <v>7</v>
      </c>
      <c r="D96" s="30"/>
      <c r="E96" s="381">
        <f aca="true" t="shared" si="12" ref="E96:E102">SUM(B96:D96)</f>
        <v>17</v>
      </c>
      <c r="F96" s="57"/>
      <c r="G96" s="30"/>
      <c r="H96" s="30"/>
      <c r="I96" s="381"/>
      <c r="J96" s="57"/>
      <c r="K96" s="30"/>
      <c r="L96" s="30"/>
      <c r="M96" s="381"/>
      <c r="N96" s="57"/>
      <c r="O96" s="30"/>
      <c r="P96" s="30"/>
      <c r="Q96" s="158"/>
      <c r="R96" s="57"/>
      <c r="S96" s="30"/>
      <c r="T96" s="30"/>
      <c r="U96" s="158"/>
      <c r="AB96" s="126"/>
    </row>
    <row r="97" spans="1:28" ht="15" customHeight="1">
      <c r="A97" s="650" t="s">
        <v>824</v>
      </c>
      <c r="B97" s="57">
        <v>22</v>
      </c>
      <c r="C97" s="30">
        <v>7</v>
      </c>
      <c r="D97" s="30">
        <v>4</v>
      </c>
      <c r="E97" s="381">
        <f t="shared" si="12"/>
        <v>33</v>
      </c>
      <c r="F97" s="57">
        <v>12</v>
      </c>
      <c r="G97" s="30"/>
      <c r="H97" s="30">
        <v>2</v>
      </c>
      <c r="I97" s="381">
        <f>SUM(F97:H97)</f>
        <v>14</v>
      </c>
      <c r="J97" s="57"/>
      <c r="K97" s="30"/>
      <c r="L97" s="30"/>
      <c r="M97" s="381"/>
      <c r="N97" s="57"/>
      <c r="O97" s="30"/>
      <c r="P97" s="30"/>
      <c r="Q97" s="158"/>
      <c r="R97" s="57">
        <v>1</v>
      </c>
      <c r="S97" s="30">
        <v>1</v>
      </c>
      <c r="T97" s="30"/>
      <c r="U97" s="158">
        <f>SUM(R97:T97)</f>
        <v>2</v>
      </c>
      <c r="AB97" s="126"/>
    </row>
    <row r="98" spans="1:28" ht="15" customHeight="1">
      <c r="A98" s="650" t="s">
        <v>323</v>
      </c>
      <c r="B98" s="57">
        <v>9</v>
      </c>
      <c r="C98" s="30">
        <v>2</v>
      </c>
      <c r="D98" s="30"/>
      <c r="E98" s="381">
        <f t="shared" si="12"/>
        <v>11</v>
      </c>
      <c r="F98" s="57"/>
      <c r="G98" s="30"/>
      <c r="H98" s="30"/>
      <c r="I98" s="381"/>
      <c r="J98" s="57"/>
      <c r="K98" s="30"/>
      <c r="L98" s="30"/>
      <c r="M98" s="381"/>
      <c r="N98" s="57"/>
      <c r="O98" s="30"/>
      <c r="P98" s="30"/>
      <c r="Q98" s="158"/>
      <c r="R98" s="57"/>
      <c r="S98" s="30"/>
      <c r="T98" s="30"/>
      <c r="U98" s="158"/>
      <c r="AB98" s="126"/>
    </row>
    <row r="99" spans="1:28" ht="15" customHeight="1">
      <c r="A99" s="662" t="s">
        <v>414</v>
      </c>
      <c r="B99" s="57">
        <v>32</v>
      </c>
      <c r="C99" s="30">
        <v>9</v>
      </c>
      <c r="D99" s="30">
        <v>3</v>
      </c>
      <c r="E99" s="381">
        <f t="shared" si="12"/>
        <v>44</v>
      </c>
      <c r="F99" s="57"/>
      <c r="G99" s="30"/>
      <c r="H99" s="30"/>
      <c r="I99" s="381"/>
      <c r="J99" s="57"/>
      <c r="K99" s="30"/>
      <c r="L99" s="30"/>
      <c r="M99" s="381"/>
      <c r="N99" s="57">
        <v>11</v>
      </c>
      <c r="O99" s="30">
        <v>2</v>
      </c>
      <c r="P99" s="30"/>
      <c r="Q99" s="158">
        <f>SUM(N99:P99)</f>
        <v>13</v>
      </c>
      <c r="R99" s="57">
        <v>2</v>
      </c>
      <c r="S99" s="30">
        <v>1</v>
      </c>
      <c r="T99" s="30">
        <v>2</v>
      </c>
      <c r="U99" s="158">
        <f>SUM(R99:T99)</f>
        <v>5</v>
      </c>
      <c r="AB99" s="126"/>
    </row>
    <row r="100" spans="1:28" ht="15" customHeight="1">
      <c r="A100" s="662" t="s">
        <v>431</v>
      </c>
      <c r="B100" s="57">
        <v>30</v>
      </c>
      <c r="C100" s="30">
        <v>7</v>
      </c>
      <c r="D100" s="30">
        <v>10</v>
      </c>
      <c r="E100" s="381">
        <f t="shared" si="12"/>
        <v>47</v>
      </c>
      <c r="F100" s="57"/>
      <c r="G100" s="30"/>
      <c r="H100" s="30"/>
      <c r="I100" s="381"/>
      <c r="J100" s="57"/>
      <c r="K100" s="30"/>
      <c r="L100" s="30"/>
      <c r="M100" s="381"/>
      <c r="N100" s="57"/>
      <c r="O100" s="30"/>
      <c r="P100" s="30"/>
      <c r="Q100" s="158"/>
      <c r="R100" s="57"/>
      <c r="S100" s="30"/>
      <c r="T100" s="30">
        <v>1</v>
      </c>
      <c r="U100" s="158">
        <f>SUM(R100:T100)</f>
        <v>1</v>
      </c>
      <c r="AB100" s="126"/>
    </row>
    <row r="101" spans="1:28" ht="15" customHeight="1">
      <c r="A101" s="662" t="s">
        <v>396</v>
      </c>
      <c r="B101" s="57">
        <v>29</v>
      </c>
      <c r="C101" s="30">
        <v>6</v>
      </c>
      <c r="D101" s="30">
        <v>9</v>
      </c>
      <c r="E101" s="381">
        <f t="shared" si="12"/>
        <v>44</v>
      </c>
      <c r="F101" s="57"/>
      <c r="G101" s="30"/>
      <c r="H101" s="30"/>
      <c r="I101" s="381"/>
      <c r="J101" s="57"/>
      <c r="K101" s="30"/>
      <c r="L101" s="30"/>
      <c r="M101" s="381"/>
      <c r="N101" s="57"/>
      <c r="O101" s="30"/>
      <c r="P101" s="30"/>
      <c r="Q101" s="158"/>
      <c r="R101" s="57"/>
      <c r="S101" s="30"/>
      <c r="T101" s="30"/>
      <c r="U101" s="158"/>
      <c r="AB101" s="126"/>
    </row>
    <row r="102" spans="1:28" ht="15" customHeight="1" thickBot="1">
      <c r="A102" s="663" t="s">
        <v>292</v>
      </c>
      <c r="B102" s="62">
        <v>4</v>
      </c>
      <c r="C102" s="265"/>
      <c r="D102" s="265"/>
      <c r="E102" s="618">
        <f t="shared" si="12"/>
        <v>4</v>
      </c>
      <c r="F102" s="62">
        <v>15</v>
      </c>
      <c r="G102" s="265">
        <v>1</v>
      </c>
      <c r="H102" s="265">
        <v>2</v>
      </c>
      <c r="I102" s="618">
        <f>SUM(F102:H102)</f>
        <v>18</v>
      </c>
      <c r="J102" s="62"/>
      <c r="K102" s="265"/>
      <c r="L102" s="265"/>
      <c r="M102" s="618"/>
      <c r="N102" s="62"/>
      <c r="O102" s="265"/>
      <c r="P102" s="265"/>
      <c r="Q102" s="441"/>
      <c r="R102" s="62"/>
      <c r="S102" s="265"/>
      <c r="T102" s="265"/>
      <c r="U102" s="441"/>
      <c r="AB102" s="126"/>
    </row>
    <row r="103" spans="1:28" ht="15" customHeight="1" thickBot="1">
      <c r="A103" s="299" t="s">
        <v>192</v>
      </c>
      <c r="B103" s="264">
        <f>SUM(B88:B102)</f>
        <v>239</v>
      </c>
      <c r="C103" s="264">
        <f aca="true" t="shared" si="13" ref="C103:U103">SUM(C88:C102)</f>
        <v>75</v>
      </c>
      <c r="D103" s="264">
        <f t="shared" si="13"/>
        <v>33</v>
      </c>
      <c r="E103" s="264">
        <f t="shared" si="13"/>
        <v>347</v>
      </c>
      <c r="F103" s="264">
        <f t="shared" si="13"/>
        <v>76</v>
      </c>
      <c r="G103" s="264">
        <f t="shared" si="13"/>
        <v>3</v>
      </c>
      <c r="H103" s="264">
        <f t="shared" si="13"/>
        <v>5</v>
      </c>
      <c r="I103" s="264">
        <f t="shared" si="13"/>
        <v>84</v>
      </c>
      <c r="J103" s="264"/>
      <c r="K103" s="264"/>
      <c r="L103" s="264"/>
      <c r="M103" s="264"/>
      <c r="N103" s="264">
        <f t="shared" si="13"/>
        <v>24</v>
      </c>
      <c r="O103" s="264">
        <f t="shared" si="13"/>
        <v>3</v>
      </c>
      <c r="P103" s="264"/>
      <c r="Q103" s="264">
        <f t="shared" si="13"/>
        <v>27</v>
      </c>
      <c r="R103" s="264">
        <f t="shared" si="13"/>
        <v>3</v>
      </c>
      <c r="S103" s="264">
        <f t="shared" si="13"/>
        <v>2</v>
      </c>
      <c r="T103" s="264">
        <f t="shared" si="13"/>
        <v>3</v>
      </c>
      <c r="U103" s="264">
        <f t="shared" si="13"/>
        <v>8</v>
      </c>
      <c r="AB103" s="126"/>
    </row>
    <row r="104" spans="1:28" ht="15" customHeight="1">
      <c r="A104" s="1720" t="s">
        <v>786</v>
      </c>
      <c r="B104" s="1719"/>
      <c r="C104" s="1719"/>
      <c r="D104" s="1719"/>
      <c r="E104" s="1721"/>
      <c r="F104" s="1721"/>
      <c r="G104" s="1721"/>
      <c r="H104" s="1721"/>
      <c r="I104" s="1721"/>
      <c r="J104" s="1721"/>
      <c r="K104" s="1721"/>
      <c r="L104" s="464"/>
      <c r="M104" s="24"/>
      <c r="N104" s="24"/>
      <c r="O104" s="24"/>
      <c r="P104" s="24"/>
      <c r="Q104" s="24"/>
      <c r="R104" s="24"/>
      <c r="S104" s="24"/>
      <c r="T104" s="24"/>
      <c r="U104" s="24"/>
      <c r="AB104" s="126"/>
    </row>
    <row r="105" spans="1:28" ht="15" customHeight="1" thickBot="1">
      <c r="A105" s="1716" t="s">
        <v>8</v>
      </c>
      <c r="B105" s="1717"/>
      <c r="C105" s="1717"/>
      <c r="D105" s="1717"/>
      <c r="E105" s="1717"/>
      <c r="F105" s="1717"/>
      <c r="G105" s="1717"/>
      <c r="H105" s="1717"/>
      <c r="I105" s="1717"/>
      <c r="J105" s="1717"/>
      <c r="K105" s="1719"/>
      <c r="L105" s="464"/>
      <c r="M105" s="24"/>
      <c r="N105" s="24"/>
      <c r="O105" s="24"/>
      <c r="P105" s="24"/>
      <c r="Q105" s="24"/>
      <c r="R105" s="24"/>
      <c r="S105" s="24"/>
      <c r="T105" s="24"/>
      <c r="U105" s="24"/>
      <c r="AB105" s="126"/>
    </row>
    <row r="106" spans="1:28" ht="15" customHeight="1" thickBot="1">
      <c r="A106" s="301" t="s">
        <v>671</v>
      </c>
      <c r="B106" s="58"/>
      <c r="C106" s="319"/>
      <c r="D106" s="319"/>
      <c r="E106" s="617"/>
      <c r="F106" s="58"/>
      <c r="G106" s="319"/>
      <c r="H106" s="319"/>
      <c r="I106" s="617"/>
      <c r="J106" s="58"/>
      <c r="K106" s="319"/>
      <c r="L106" s="319"/>
      <c r="M106" s="617"/>
      <c r="N106" s="58"/>
      <c r="O106" s="319"/>
      <c r="P106" s="319"/>
      <c r="Q106" s="617"/>
      <c r="R106" s="58"/>
      <c r="S106" s="319"/>
      <c r="T106" s="319"/>
      <c r="U106" s="440"/>
      <c r="AB106" s="126"/>
    </row>
    <row r="107" spans="1:28" ht="15" customHeight="1">
      <c r="A107" s="664" t="s">
        <v>354</v>
      </c>
      <c r="B107" s="57">
        <v>6</v>
      </c>
      <c r="C107" s="30"/>
      <c r="D107" s="30"/>
      <c r="E107" s="381">
        <f>SUM(B107:D107)</f>
        <v>6</v>
      </c>
      <c r="F107" s="57">
        <v>4</v>
      </c>
      <c r="G107" s="30"/>
      <c r="H107" s="30"/>
      <c r="I107" s="381">
        <f>SUM(F107:H107)</f>
        <v>4</v>
      </c>
      <c r="J107" s="57"/>
      <c r="K107" s="30"/>
      <c r="L107" s="30"/>
      <c r="M107" s="381"/>
      <c r="N107" s="57"/>
      <c r="O107" s="30"/>
      <c r="P107" s="30"/>
      <c r="Q107" s="381"/>
      <c r="R107" s="57"/>
      <c r="S107" s="30"/>
      <c r="T107" s="30"/>
      <c r="U107" s="158"/>
      <c r="AB107" s="126"/>
    </row>
    <row r="108" spans="1:28" ht="15" customHeight="1">
      <c r="A108" s="643" t="s">
        <v>355</v>
      </c>
      <c r="B108" s="57"/>
      <c r="C108" s="30"/>
      <c r="D108" s="30">
        <v>1</v>
      </c>
      <c r="E108" s="381">
        <f>SUM(B108:D108)</f>
        <v>1</v>
      </c>
      <c r="F108" s="57">
        <v>7</v>
      </c>
      <c r="G108" s="30"/>
      <c r="H108" s="30">
        <v>1</v>
      </c>
      <c r="I108" s="381">
        <f>SUM(F108:H108)</f>
        <v>8</v>
      </c>
      <c r="J108" s="57"/>
      <c r="K108" s="30"/>
      <c r="L108" s="30"/>
      <c r="M108" s="381"/>
      <c r="N108" s="57"/>
      <c r="O108" s="30"/>
      <c r="P108" s="30"/>
      <c r="Q108" s="381"/>
      <c r="R108" s="57"/>
      <c r="S108" s="30"/>
      <c r="T108" s="30"/>
      <c r="U108" s="158"/>
      <c r="AB108" s="126"/>
    </row>
    <row r="109" spans="1:28" ht="15" customHeight="1" thickBot="1">
      <c r="A109" s="665" t="s">
        <v>356</v>
      </c>
      <c r="B109" s="62">
        <v>1</v>
      </c>
      <c r="C109" s="265"/>
      <c r="D109" s="265"/>
      <c r="E109" s="618">
        <f>SUM(B109:D109)</f>
        <v>1</v>
      </c>
      <c r="F109" s="62"/>
      <c r="G109" s="265"/>
      <c r="H109" s="265"/>
      <c r="I109" s="618"/>
      <c r="J109" s="62"/>
      <c r="K109" s="265"/>
      <c r="L109" s="265"/>
      <c r="M109" s="618"/>
      <c r="N109" s="62"/>
      <c r="O109" s="265"/>
      <c r="P109" s="265"/>
      <c r="Q109" s="618"/>
      <c r="R109" s="62"/>
      <c r="S109" s="265"/>
      <c r="T109" s="265"/>
      <c r="U109" s="441"/>
      <c r="AB109" s="126"/>
    </row>
    <row r="110" spans="1:28" ht="15" customHeight="1" thickBot="1">
      <c r="A110" s="299" t="s">
        <v>192</v>
      </c>
      <c r="B110" s="264">
        <f>SUM(B106:B109)</f>
        <v>7</v>
      </c>
      <c r="C110" s="264"/>
      <c r="D110" s="264">
        <f>SUM(D106:D109)</f>
        <v>1</v>
      </c>
      <c r="E110" s="264">
        <f>SUM(E106:E109)</f>
        <v>8</v>
      </c>
      <c r="F110" s="264">
        <f>SUM(F106:F109)</f>
        <v>11</v>
      </c>
      <c r="G110" s="264"/>
      <c r="H110" s="264">
        <f>SUM(H106:H109)</f>
        <v>1</v>
      </c>
      <c r="I110" s="264">
        <f>SUM(I106:I109)</f>
        <v>12</v>
      </c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AB110" s="126"/>
    </row>
    <row r="111" spans="1:28" ht="15" customHeight="1" thickBot="1">
      <c r="A111" s="301" t="s">
        <v>357</v>
      </c>
      <c r="B111" s="667"/>
      <c r="C111" s="668"/>
      <c r="D111" s="668"/>
      <c r="E111" s="668"/>
      <c r="F111" s="668"/>
      <c r="G111" s="668"/>
      <c r="H111" s="668"/>
      <c r="I111" s="668"/>
      <c r="J111" s="309"/>
      <c r="K111" s="309"/>
      <c r="L111" s="309"/>
      <c r="M111" s="309"/>
      <c r="N111" s="668"/>
      <c r="O111" s="668"/>
      <c r="P111" s="668"/>
      <c r="Q111" s="668"/>
      <c r="R111" s="668"/>
      <c r="S111" s="668"/>
      <c r="T111" s="668"/>
      <c r="U111" s="669"/>
      <c r="AB111" s="126"/>
    </row>
    <row r="112" spans="1:28" ht="15" customHeight="1">
      <c r="A112" s="661" t="s">
        <v>298</v>
      </c>
      <c r="B112" s="58">
        <v>92</v>
      </c>
      <c r="C112" s="319">
        <v>22</v>
      </c>
      <c r="D112" s="319">
        <v>6</v>
      </c>
      <c r="E112" s="617">
        <f>SUM(B112:D112)</f>
        <v>120</v>
      </c>
      <c r="F112" s="58">
        <v>94</v>
      </c>
      <c r="G112" s="319">
        <v>4</v>
      </c>
      <c r="H112" s="319"/>
      <c r="I112" s="440">
        <f>SUM(F112:H112)</f>
        <v>98</v>
      </c>
      <c r="J112" s="58"/>
      <c r="K112" s="319"/>
      <c r="L112" s="319"/>
      <c r="M112" s="617"/>
      <c r="N112" s="58"/>
      <c r="O112" s="319"/>
      <c r="P112" s="319"/>
      <c r="Q112" s="617"/>
      <c r="R112" s="58">
        <v>18</v>
      </c>
      <c r="S112" s="319"/>
      <c r="T112" s="319">
        <v>2</v>
      </c>
      <c r="U112" s="440">
        <f>SUM(R112:T112)</f>
        <v>20</v>
      </c>
      <c r="AB112" s="126"/>
    </row>
    <row r="113" spans="1:28" ht="15" customHeight="1">
      <c r="A113" s="649" t="s">
        <v>358</v>
      </c>
      <c r="B113" s="57"/>
      <c r="C113" s="30"/>
      <c r="D113" s="30"/>
      <c r="E113" s="381"/>
      <c r="F113" s="57"/>
      <c r="G113" s="30"/>
      <c r="H113" s="30"/>
      <c r="I113" s="158"/>
      <c r="J113" s="57"/>
      <c r="K113" s="30"/>
      <c r="L113" s="30"/>
      <c r="M113" s="381"/>
      <c r="N113" s="57">
        <v>7</v>
      </c>
      <c r="O113" s="30">
        <v>9</v>
      </c>
      <c r="P113" s="30"/>
      <c r="Q113" s="381">
        <f>SUM(N113:P113)</f>
        <v>16</v>
      </c>
      <c r="R113" s="57"/>
      <c r="S113" s="30"/>
      <c r="T113" s="30"/>
      <c r="U113" s="158"/>
      <c r="AB113" s="126"/>
    </row>
    <row r="114" spans="1:28" ht="15" customHeight="1">
      <c r="A114" s="649" t="s">
        <v>7</v>
      </c>
      <c r="B114" s="57"/>
      <c r="C114" s="30"/>
      <c r="D114" s="30"/>
      <c r="E114" s="381"/>
      <c r="F114" s="57"/>
      <c r="G114" s="30"/>
      <c r="H114" s="30"/>
      <c r="I114" s="158"/>
      <c r="J114" s="57"/>
      <c r="K114" s="30"/>
      <c r="L114" s="30"/>
      <c r="M114" s="381"/>
      <c r="N114" s="57">
        <v>36</v>
      </c>
      <c r="O114" s="30">
        <v>19</v>
      </c>
      <c r="P114" s="30">
        <v>3</v>
      </c>
      <c r="Q114" s="381">
        <f>SUM(N114:P114)</f>
        <v>58</v>
      </c>
      <c r="R114" s="57"/>
      <c r="S114" s="30"/>
      <c r="T114" s="30"/>
      <c r="U114" s="158"/>
      <c r="AB114" s="126"/>
    </row>
    <row r="115" spans="1:28" ht="15" customHeight="1">
      <c r="A115" s="662" t="s">
        <v>299</v>
      </c>
      <c r="B115" s="57">
        <v>42</v>
      </c>
      <c r="C115" s="30">
        <v>12</v>
      </c>
      <c r="D115" s="30">
        <v>1</v>
      </c>
      <c r="E115" s="381">
        <f>SUM(B115:D115)</f>
        <v>55</v>
      </c>
      <c r="F115" s="57">
        <v>34</v>
      </c>
      <c r="G115" s="30">
        <v>4</v>
      </c>
      <c r="H115" s="30">
        <v>2</v>
      </c>
      <c r="I115" s="158">
        <f>SUM(F115:H115)</f>
        <v>40</v>
      </c>
      <c r="J115" s="57"/>
      <c r="K115" s="30"/>
      <c r="L115" s="30"/>
      <c r="M115" s="381"/>
      <c r="N115" s="57"/>
      <c r="O115" s="30"/>
      <c r="P115" s="30"/>
      <c r="Q115" s="381"/>
      <c r="R115" s="57"/>
      <c r="S115" s="30"/>
      <c r="T115" s="30"/>
      <c r="U115" s="158"/>
      <c r="AB115" s="126"/>
    </row>
    <row r="116" spans="1:28" ht="15" customHeight="1">
      <c r="A116" s="666" t="s">
        <v>738</v>
      </c>
      <c r="B116" s="57"/>
      <c r="C116" s="30"/>
      <c r="D116" s="30"/>
      <c r="E116" s="381"/>
      <c r="F116" s="57"/>
      <c r="G116" s="30"/>
      <c r="H116" s="30"/>
      <c r="I116" s="158"/>
      <c r="J116" s="57"/>
      <c r="K116" s="30"/>
      <c r="L116" s="30"/>
      <c r="M116" s="381"/>
      <c r="N116" s="57">
        <v>2</v>
      </c>
      <c r="O116" s="30">
        <v>2</v>
      </c>
      <c r="P116" s="30"/>
      <c r="Q116" s="381">
        <f>SUM(N116:P116)</f>
        <v>4</v>
      </c>
      <c r="R116" s="57"/>
      <c r="S116" s="30"/>
      <c r="T116" s="30"/>
      <c r="U116" s="158"/>
      <c r="AB116" s="126"/>
    </row>
    <row r="117" spans="1:28" ht="15" customHeight="1">
      <c r="A117" s="650" t="s">
        <v>659</v>
      </c>
      <c r="B117" s="310"/>
      <c r="C117" s="311"/>
      <c r="D117" s="311"/>
      <c r="E117" s="381"/>
      <c r="F117" s="310"/>
      <c r="G117" s="311"/>
      <c r="H117" s="311"/>
      <c r="I117" s="158"/>
      <c r="J117" s="310"/>
      <c r="K117" s="311"/>
      <c r="L117" s="311"/>
      <c r="M117" s="381"/>
      <c r="N117" s="310"/>
      <c r="O117" s="311"/>
      <c r="P117" s="311"/>
      <c r="Q117" s="381"/>
      <c r="R117" s="670"/>
      <c r="S117" s="312"/>
      <c r="T117" s="312"/>
      <c r="U117" s="158"/>
      <c r="AB117" s="126"/>
    </row>
    <row r="118" spans="1:28" ht="15" customHeight="1">
      <c r="A118" s="649" t="s">
        <v>359</v>
      </c>
      <c r="B118" s="57">
        <v>14</v>
      </c>
      <c r="C118" s="30">
        <v>7</v>
      </c>
      <c r="D118" s="30">
        <v>1</v>
      </c>
      <c r="E118" s="381">
        <f>SUM(B118:D118)</f>
        <v>22</v>
      </c>
      <c r="F118" s="57">
        <v>45</v>
      </c>
      <c r="G118" s="30">
        <v>4</v>
      </c>
      <c r="H118" s="30">
        <v>1</v>
      </c>
      <c r="I118" s="158">
        <f>SUM(F118:H118)</f>
        <v>50</v>
      </c>
      <c r="J118" s="57"/>
      <c r="K118" s="30"/>
      <c r="L118" s="30"/>
      <c r="M118" s="381"/>
      <c r="N118" s="57"/>
      <c r="O118" s="30"/>
      <c r="P118" s="30"/>
      <c r="Q118" s="381"/>
      <c r="R118" s="57">
        <v>1</v>
      </c>
      <c r="S118" s="30">
        <v>3</v>
      </c>
      <c r="T118" s="30">
        <v>2</v>
      </c>
      <c r="U118" s="158">
        <f>SUM(R118:T118)</f>
        <v>6</v>
      </c>
      <c r="AB118" s="126"/>
    </row>
    <row r="119" spans="1:28" ht="15" customHeight="1">
      <c r="A119" s="649" t="s">
        <v>169</v>
      </c>
      <c r="B119" s="57">
        <v>11</v>
      </c>
      <c r="C119" s="30">
        <v>3</v>
      </c>
      <c r="D119" s="30"/>
      <c r="E119" s="381">
        <f>SUM(B119:D119)</f>
        <v>14</v>
      </c>
      <c r="F119" s="57"/>
      <c r="G119" s="30"/>
      <c r="H119" s="30"/>
      <c r="I119" s="158"/>
      <c r="J119" s="57"/>
      <c r="K119" s="30"/>
      <c r="L119" s="30"/>
      <c r="M119" s="381"/>
      <c r="N119" s="57"/>
      <c r="O119" s="30"/>
      <c r="P119" s="30"/>
      <c r="Q119" s="381"/>
      <c r="R119" s="57">
        <v>1</v>
      </c>
      <c r="S119" s="30"/>
      <c r="T119" s="30">
        <v>2</v>
      </c>
      <c r="U119" s="158">
        <f>SUM(R119:T119)</f>
        <v>3</v>
      </c>
      <c r="AB119" s="126"/>
    </row>
    <row r="120" spans="1:28" ht="15" customHeight="1" thickBot="1">
      <c r="A120" s="666" t="s">
        <v>364</v>
      </c>
      <c r="B120" s="62">
        <v>20</v>
      </c>
      <c r="C120" s="265">
        <v>12</v>
      </c>
      <c r="D120" s="265">
        <v>6</v>
      </c>
      <c r="E120" s="618">
        <f>SUM(B120:D120)</f>
        <v>38</v>
      </c>
      <c r="F120" s="62"/>
      <c r="G120" s="265"/>
      <c r="H120" s="265"/>
      <c r="I120" s="441"/>
      <c r="J120" s="62"/>
      <c r="K120" s="265"/>
      <c r="L120" s="265"/>
      <c r="M120" s="618"/>
      <c r="N120" s="62"/>
      <c r="O120" s="265"/>
      <c r="P120" s="265"/>
      <c r="Q120" s="618"/>
      <c r="R120" s="62">
        <v>4</v>
      </c>
      <c r="S120" s="265"/>
      <c r="T120" s="265">
        <v>1</v>
      </c>
      <c r="U120" s="441">
        <f>SUM(R120:T120)</f>
        <v>5</v>
      </c>
      <c r="AB120" s="126"/>
    </row>
    <row r="121" spans="1:28" ht="15" customHeight="1" thickBot="1">
      <c r="A121" s="299" t="s">
        <v>192</v>
      </c>
      <c r="B121" s="264">
        <f>SUM(B112:B120)</f>
        <v>179</v>
      </c>
      <c r="C121" s="264">
        <f aca="true" t="shared" si="14" ref="C121:U121">SUM(C112:C120)</f>
        <v>56</v>
      </c>
      <c r="D121" s="264">
        <f t="shared" si="14"/>
        <v>14</v>
      </c>
      <c r="E121" s="264">
        <f t="shared" si="14"/>
        <v>249</v>
      </c>
      <c r="F121" s="264">
        <f t="shared" si="14"/>
        <v>173</v>
      </c>
      <c r="G121" s="264">
        <f t="shared" si="14"/>
        <v>12</v>
      </c>
      <c r="H121" s="264">
        <f t="shared" si="14"/>
        <v>3</v>
      </c>
      <c r="I121" s="264">
        <f t="shared" si="14"/>
        <v>188</v>
      </c>
      <c r="J121" s="264"/>
      <c r="K121" s="264"/>
      <c r="L121" s="264"/>
      <c r="M121" s="264"/>
      <c r="N121" s="264">
        <f t="shared" si="14"/>
        <v>45</v>
      </c>
      <c r="O121" s="264">
        <f t="shared" si="14"/>
        <v>30</v>
      </c>
      <c r="P121" s="264">
        <f t="shared" si="14"/>
        <v>3</v>
      </c>
      <c r="Q121" s="264">
        <f t="shared" si="14"/>
        <v>78</v>
      </c>
      <c r="R121" s="264">
        <f t="shared" si="14"/>
        <v>24</v>
      </c>
      <c r="S121" s="264">
        <f t="shared" si="14"/>
        <v>3</v>
      </c>
      <c r="T121" s="264">
        <f t="shared" si="14"/>
        <v>7</v>
      </c>
      <c r="U121" s="264">
        <f t="shared" si="14"/>
        <v>34</v>
      </c>
      <c r="AB121" s="126"/>
    </row>
    <row r="122" spans="1:28" ht="15" customHeight="1" thickBot="1">
      <c r="A122" s="302" t="s">
        <v>415</v>
      </c>
      <c r="B122" s="667"/>
      <c r="C122" s="668"/>
      <c r="D122" s="668"/>
      <c r="E122" s="668"/>
      <c r="F122" s="668"/>
      <c r="G122" s="668"/>
      <c r="H122" s="668"/>
      <c r="I122" s="668"/>
      <c r="J122" s="668"/>
      <c r="K122" s="668"/>
      <c r="L122" s="668"/>
      <c r="M122" s="668"/>
      <c r="N122" s="668"/>
      <c r="O122" s="668"/>
      <c r="P122" s="668"/>
      <c r="Q122" s="668"/>
      <c r="R122" s="668"/>
      <c r="S122" s="668"/>
      <c r="T122" s="668"/>
      <c r="U122" s="669"/>
      <c r="AB122" s="126"/>
    </row>
    <row r="123" spans="1:28" ht="15" customHeight="1">
      <c r="A123" s="661" t="s">
        <v>412</v>
      </c>
      <c r="B123" s="58">
        <v>7</v>
      </c>
      <c r="C123" s="319">
        <v>5</v>
      </c>
      <c r="D123" s="319"/>
      <c r="E123" s="617">
        <f>SUM(B123:D123)</f>
        <v>12</v>
      </c>
      <c r="F123" s="58">
        <v>9</v>
      </c>
      <c r="G123" s="319"/>
      <c r="H123" s="319"/>
      <c r="I123" s="617">
        <f>SUM(F123:H123)</f>
        <v>9</v>
      </c>
      <c r="J123" s="58">
        <v>1</v>
      </c>
      <c r="K123" s="319"/>
      <c r="L123" s="319"/>
      <c r="M123" s="617">
        <f>SUM(J123:L123)</f>
        <v>1</v>
      </c>
      <c r="N123" s="58"/>
      <c r="O123" s="319"/>
      <c r="P123" s="319"/>
      <c r="Q123" s="617"/>
      <c r="R123" s="58"/>
      <c r="S123" s="319"/>
      <c r="T123" s="319"/>
      <c r="U123" s="440"/>
      <c r="AB123" s="126"/>
    </row>
    <row r="124" spans="1:28" s="313" customFormat="1" ht="15" customHeight="1">
      <c r="A124" s="662" t="s">
        <v>413</v>
      </c>
      <c r="B124" s="57">
        <v>29</v>
      </c>
      <c r="C124" s="30">
        <v>22</v>
      </c>
      <c r="D124" s="30"/>
      <c r="E124" s="381">
        <f>SUM(B124:D124)</f>
        <v>51</v>
      </c>
      <c r="F124" s="57">
        <v>14</v>
      </c>
      <c r="G124" s="30">
        <v>2</v>
      </c>
      <c r="H124" s="30">
        <v>1</v>
      </c>
      <c r="I124" s="381">
        <f>SUM(F124:H124)</f>
        <v>17</v>
      </c>
      <c r="J124" s="57"/>
      <c r="K124" s="30"/>
      <c r="L124" s="30"/>
      <c r="M124" s="381"/>
      <c r="N124" s="57"/>
      <c r="O124" s="30"/>
      <c r="P124" s="30"/>
      <c r="Q124" s="381"/>
      <c r="R124" s="57">
        <v>2</v>
      </c>
      <c r="S124" s="30">
        <v>1</v>
      </c>
      <c r="T124" s="30">
        <v>4</v>
      </c>
      <c r="U124" s="158">
        <f>SUM(R124:T124)</f>
        <v>7</v>
      </c>
      <c r="AB124" s="126"/>
    </row>
    <row r="125" spans="1:28" ht="15" customHeight="1">
      <c r="A125" s="662" t="s">
        <v>362</v>
      </c>
      <c r="B125" s="57">
        <v>8</v>
      </c>
      <c r="C125" s="30">
        <v>8</v>
      </c>
      <c r="D125" s="30">
        <v>2</v>
      </c>
      <c r="E125" s="381">
        <f>SUM(B125:D125)</f>
        <v>18</v>
      </c>
      <c r="F125" s="57"/>
      <c r="G125" s="30"/>
      <c r="H125" s="30"/>
      <c r="I125" s="381"/>
      <c r="J125" s="57"/>
      <c r="K125" s="30"/>
      <c r="L125" s="30"/>
      <c r="M125" s="381"/>
      <c r="N125" s="57"/>
      <c r="O125" s="30"/>
      <c r="P125" s="30"/>
      <c r="Q125" s="381"/>
      <c r="R125" s="57"/>
      <c r="S125" s="30"/>
      <c r="T125" s="30"/>
      <c r="U125" s="158"/>
      <c r="AB125" s="126"/>
    </row>
    <row r="126" spans="1:28" ht="15" customHeight="1" thickBot="1">
      <c r="A126" s="666" t="s">
        <v>411</v>
      </c>
      <c r="B126" s="62">
        <v>11</v>
      </c>
      <c r="C126" s="265">
        <v>15</v>
      </c>
      <c r="D126" s="265">
        <v>1</v>
      </c>
      <c r="E126" s="618">
        <f>SUM(B126:D126)</f>
        <v>27</v>
      </c>
      <c r="F126" s="62">
        <v>29</v>
      </c>
      <c r="G126" s="265"/>
      <c r="H126" s="265">
        <v>7</v>
      </c>
      <c r="I126" s="618">
        <f>SUM(F126:H126)</f>
        <v>36</v>
      </c>
      <c r="J126" s="62">
        <v>2</v>
      </c>
      <c r="K126" s="265"/>
      <c r="L126" s="265"/>
      <c r="M126" s="618">
        <f>SUM(J126:L126)</f>
        <v>2</v>
      </c>
      <c r="N126" s="62"/>
      <c r="O126" s="265"/>
      <c r="P126" s="265"/>
      <c r="Q126" s="618"/>
      <c r="R126" s="62">
        <v>5</v>
      </c>
      <c r="S126" s="265">
        <v>1</v>
      </c>
      <c r="T126" s="265"/>
      <c r="U126" s="441">
        <f>SUM(R126:T126)</f>
        <v>6</v>
      </c>
      <c r="AB126" s="126"/>
    </row>
    <row r="127" spans="1:28" ht="15" customHeight="1" thickBot="1">
      <c r="A127" s="299" t="s">
        <v>192</v>
      </c>
      <c r="B127" s="264">
        <f>SUM(B123:B126)</f>
        <v>55</v>
      </c>
      <c r="C127" s="264">
        <f aca="true" t="shared" si="15" ref="C127:U127">SUM(C123:C126)</f>
        <v>50</v>
      </c>
      <c r="D127" s="264">
        <f t="shared" si="15"/>
        <v>3</v>
      </c>
      <c r="E127" s="264">
        <f t="shared" si="15"/>
        <v>108</v>
      </c>
      <c r="F127" s="264">
        <f t="shared" si="15"/>
        <v>52</v>
      </c>
      <c r="G127" s="264">
        <f t="shared" si="15"/>
        <v>2</v>
      </c>
      <c r="H127" s="264">
        <f t="shared" si="15"/>
        <v>8</v>
      </c>
      <c r="I127" s="264">
        <f t="shared" si="15"/>
        <v>62</v>
      </c>
      <c r="J127" s="264">
        <f t="shared" si="15"/>
        <v>3</v>
      </c>
      <c r="K127" s="264"/>
      <c r="L127" s="264"/>
      <c r="M127" s="264">
        <f t="shared" si="15"/>
        <v>3</v>
      </c>
      <c r="N127" s="264"/>
      <c r="O127" s="264"/>
      <c r="P127" s="264"/>
      <c r="Q127" s="264"/>
      <c r="R127" s="264">
        <f t="shared" si="15"/>
        <v>7</v>
      </c>
      <c r="S127" s="264">
        <f t="shared" si="15"/>
        <v>2</v>
      </c>
      <c r="T127" s="264">
        <f t="shared" si="15"/>
        <v>4</v>
      </c>
      <c r="U127" s="264">
        <f t="shared" si="15"/>
        <v>13</v>
      </c>
      <c r="AB127" s="126"/>
    </row>
    <row r="128" spans="1:28" ht="15" customHeight="1" thickBot="1">
      <c r="A128" s="186" t="s">
        <v>434</v>
      </c>
      <c r="B128" s="48">
        <f aca="true" t="shared" si="16" ref="B128:U128">B14+B28+B35+B51+B72+B86+B103+B110+B121+B127</f>
        <v>2683</v>
      </c>
      <c r="C128" s="48">
        <f t="shared" si="16"/>
        <v>990</v>
      </c>
      <c r="D128" s="48">
        <f t="shared" si="16"/>
        <v>286</v>
      </c>
      <c r="E128" s="48">
        <f t="shared" si="16"/>
        <v>3959</v>
      </c>
      <c r="F128" s="48">
        <f t="shared" si="16"/>
        <v>2069</v>
      </c>
      <c r="G128" s="48">
        <f t="shared" si="16"/>
        <v>253</v>
      </c>
      <c r="H128" s="48">
        <f t="shared" si="16"/>
        <v>184</v>
      </c>
      <c r="I128" s="48">
        <f t="shared" si="16"/>
        <v>2506</v>
      </c>
      <c r="J128" s="48">
        <f t="shared" si="16"/>
        <v>203</v>
      </c>
      <c r="K128" s="48">
        <f t="shared" si="16"/>
        <v>17</v>
      </c>
      <c r="L128" s="48">
        <f t="shared" si="16"/>
        <v>7</v>
      </c>
      <c r="M128" s="48">
        <f t="shared" si="16"/>
        <v>227</v>
      </c>
      <c r="N128" s="48">
        <f t="shared" si="16"/>
        <v>346</v>
      </c>
      <c r="O128" s="48">
        <f t="shared" si="16"/>
        <v>164</v>
      </c>
      <c r="P128" s="48">
        <f t="shared" si="16"/>
        <v>8</v>
      </c>
      <c r="Q128" s="48">
        <f t="shared" si="16"/>
        <v>518</v>
      </c>
      <c r="R128" s="48">
        <f t="shared" si="16"/>
        <v>160</v>
      </c>
      <c r="S128" s="48">
        <f t="shared" si="16"/>
        <v>74</v>
      </c>
      <c r="T128" s="48">
        <f t="shared" si="16"/>
        <v>53</v>
      </c>
      <c r="U128" s="48">
        <f t="shared" si="16"/>
        <v>287</v>
      </c>
      <c r="AB128" s="126"/>
    </row>
    <row r="129" spans="1:28" ht="12.75">
      <c r="A129" s="1722" t="s">
        <v>786</v>
      </c>
      <c r="B129" s="1719"/>
      <c r="C129" s="1719"/>
      <c r="D129" s="1719"/>
      <c r="E129" s="1723"/>
      <c r="F129" s="1723"/>
      <c r="G129" s="1723"/>
      <c r="H129" s="1723"/>
      <c r="I129" s="1723"/>
      <c r="J129" s="1723"/>
      <c r="K129" s="1723"/>
      <c r="L129" s="298"/>
      <c r="M129" s="298"/>
      <c r="N129" s="298"/>
      <c r="O129" s="298"/>
      <c r="P129" s="298"/>
      <c r="Q129" s="298"/>
      <c r="U129" s="298"/>
      <c r="AB129" s="126"/>
    </row>
    <row r="130" spans="1:28" ht="12.75">
      <c r="A130" s="1716" t="s">
        <v>8</v>
      </c>
      <c r="B130" s="1717"/>
      <c r="C130" s="1717"/>
      <c r="D130" s="1717"/>
      <c r="E130" s="1717"/>
      <c r="F130" s="1717"/>
      <c r="G130" s="1717"/>
      <c r="H130" s="1717"/>
      <c r="I130" s="1717"/>
      <c r="J130" s="1717"/>
      <c r="K130" s="1719"/>
      <c r="L130" s="298"/>
      <c r="M130" s="298"/>
      <c r="N130" s="298"/>
      <c r="O130" s="298"/>
      <c r="P130" s="298"/>
      <c r="Q130" s="298"/>
      <c r="U130" s="298"/>
      <c r="AB130" s="126"/>
    </row>
    <row r="131" spans="1:28" ht="12.75">
      <c r="A131" s="298"/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U131" s="298"/>
      <c r="AB131" s="126"/>
    </row>
    <row r="132" ht="12.75">
      <c r="AB132" s="126"/>
    </row>
    <row r="133" ht="12.75">
      <c r="AB133" s="126"/>
    </row>
    <row r="134" ht="13.5" customHeight="1"/>
    <row r="135" ht="12.75">
      <c r="AB135" s="126"/>
    </row>
    <row r="136" spans="1:28" ht="12.75">
      <c r="A136" s="298"/>
      <c r="B136" s="298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U136" s="298"/>
      <c r="AB136" s="126"/>
    </row>
    <row r="137" spans="1:28" ht="12.75">
      <c r="A137" s="316"/>
      <c r="B137" s="298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U137" s="298"/>
      <c r="AB137" s="126"/>
    </row>
    <row r="138" spans="1:28" ht="12.75">
      <c r="A138" s="298"/>
      <c r="B138" s="298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U138" s="298"/>
      <c r="AB138" s="126"/>
    </row>
    <row r="139" spans="1:28" ht="12.75">
      <c r="A139" s="298"/>
      <c r="B139" s="298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U139" s="298"/>
      <c r="AB139" s="126"/>
    </row>
    <row r="140" s="313" customFormat="1" ht="12" customHeight="1">
      <c r="AB140" s="126"/>
    </row>
    <row r="141" spans="1:28" ht="12.75">
      <c r="A141" s="298"/>
      <c r="B141" s="298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U141" s="298"/>
      <c r="AB141" s="126"/>
    </row>
    <row r="142" spans="1:28" ht="12.75">
      <c r="A142" s="298"/>
      <c r="B142" s="298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U142" s="298"/>
      <c r="AB142" s="126"/>
    </row>
    <row r="143" spans="1:28" ht="12.75">
      <c r="A143" s="298"/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U143" s="298"/>
      <c r="AB143" s="126"/>
    </row>
    <row r="144" spans="1:28" ht="12.75">
      <c r="A144" s="298"/>
      <c r="B144" s="298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U144" s="298"/>
      <c r="AB144" s="126"/>
    </row>
    <row r="145" spans="1:28" ht="12.75">
      <c r="A145" s="298"/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U145" s="298"/>
      <c r="AB145" s="126"/>
    </row>
    <row r="146" spans="1:28" ht="12.75">
      <c r="A146" s="298"/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U146" s="298"/>
      <c r="AB146" s="126"/>
    </row>
    <row r="147" spans="1:28" ht="12.75">
      <c r="A147" s="298"/>
      <c r="B147" s="298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U147" s="298"/>
      <c r="AB147" s="126"/>
    </row>
    <row r="148" spans="1:28" ht="12" customHeight="1">
      <c r="A148" s="298"/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U148" s="298"/>
      <c r="AB148" s="126"/>
    </row>
    <row r="149" spans="1:28" ht="12" customHeight="1">
      <c r="A149" s="298"/>
      <c r="B149" s="298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U149" s="298"/>
      <c r="AB149" s="126"/>
    </row>
    <row r="150" spans="1:28" ht="12.75">
      <c r="A150" s="298"/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U150" s="298"/>
      <c r="AB150" s="126"/>
    </row>
    <row r="151" spans="1:28" ht="12.75">
      <c r="A151" s="298"/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U151" s="298"/>
      <c r="AB151" s="126"/>
    </row>
    <row r="152" spans="1:28" ht="12.75">
      <c r="A152" s="298"/>
      <c r="B152" s="298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U152" s="298"/>
      <c r="AB152" s="126"/>
    </row>
    <row r="153" spans="1:28" ht="12.75">
      <c r="A153" s="298"/>
      <c r="B153" s="298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U153" s="298"/>
      <c r="AB153" s="126"/>
    </row>
    <row r="154" spans="1:28" ht="10.5" customHeight="1">
      <c r="A154" s="298"/>
      <c r="B154" s="298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U154" s="298"/>
      <c r="AB154" s="126"/>
    </row>
    <row r="155" spans="1:28" ht="12.75">
      <c r="A155" s="298"/>
      <c r="B155" s="298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U155" s="298"/>
      <c r="AB155" s="126"/>
    </row>
    <row r="156" spans="1:28" ht="12.75">
      <c r="A156" s="298"/>
      <c r="B156" s="298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U156" s="298"/>
      <c r="AB156" s="126"/>
    </row>
    <row r="157" spans="1:28" ht="12.75">
      <c r="A157" s="298"/>
      <c r="B157" s="298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U157" s="298"/>
      <c r="AB157" s="126"/>
    </row>
    <row r="158" spans="1:28" ht="12.75">
      <c r="A158" s="298"/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U158" s="298"/>
      <c r="AB158" s="126"/>
    </row>
    <row r="159" spans="1:28" ht="12.75">
      <c r="A159" s="298"/>
      <c r="B159" s="298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U159" s="298"/>
      <c r="AB159" s="126"/>
    </row>
    <row r="160" spans="1:28" ht="12.75">
      <c r="A160" s="298"/>
      <c r="B160" s="298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U160" s="298"/>
      <c r="AB160" s="126"/>
    </row>
    <row r="161" spans="1:28" ht="12.75">
      <c r="A161" s="298"/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U161" s="298"/>
      <c r="AB161" s="126"/>
    </row>
    <row r="162" spans="1:28" ht="12.75">
      <c r="A162" s="298"/>
      <c r="B162" s="298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U162" s="298"/>
      <c r="AB162" s="126"/>
    </row>
    <row r="163" spans="1:28" ht="12.75">
      <c r="A163" s="298"/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U163" s="298"/>
      <c r="AB163" s="126"/>
    </row>
    <row r="164" spans="1:28" ht="13.5" thickBot="1">
      <c r="A164" s="298"/>
      <c r="B164" s="298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U164" s="298"/>
      <c r="AB164" s="126"/>
    </row>
    <row r="165" s="16" customFormat="1" ht="12" thickBot="1">
      <c r="AB165" s="125"/>
    </row>
    <row r="166" spans="1:28" ht="13.5" thickBot="1">
      <c r="A166" s="298"/>
      <c r="B166" s="298"/>
      <c r="C166" s="298"/>
      <c r="D166" s="298"/>
      <c r="AB166" s="91"/>
    </row>
  </sheetData>
  <sheetProtection/>
  <mergeCells count="6">
    <mergeCell ref="A1:A2"/>
    <mergeCell ref="B1:E1"/>
    <mergeCell ref="F1:I1"/>
    <mergeCell ref="R1:U1"/>
    <mergeCell ref="J1:M1"/>
    <mergeCell ref="N1:Q1"/>
  </mergeCells>
  <printOptions horizontalCentered="1"/>
  <pageMargins left="0.4724409448818898" right="0.15748031496062992" top="0.53" bottom="0.2362204724409449" header="0.28" footer="0.1968503937007874"/>
  <pageSetup fitToHeight="2" fitToWidth="2" horizontalDpi="300" verticalDpi="300" orientation="landscape" paperSize="9" scale="64" r:id="rId1"/>
  <headerFooter alignWithMargins="0">
    <oddHeader>&amp;C&amp;"Times New Roman,Kalın"&amp;12LİSANSÜSTÜ ÖĞRENCİLERİNİN BAŞARI DURUMU (2012-2013 EĞİTİM ÖĞRETİM YILI I. DÖNEMİ)</oddHeader>
  </headerFooter>
  <rowBreaks count="2" manualBreakCount="2">
    <brk id="53" max="20" man="1"/>
    <brk id="105" max="2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2"/>
  </sheetPr>
  <dimension ref="A8:AT48"/>
  <sheetViews>
    <sheetView tabSelected="1" view="pageLayout" zoomScaleNormal="85" workbookViewId="0" topLeftCell="N1">
      <selection activeCell="AA18" sqref="AA18"/>
    </sheetView>
  </sheetViews>
  <sheetFormatPr defaultColWidth="9.140625" defaultRowHeight="12.75"/>
  <cols>
    <col min="1" max="1" width="11.00390625" style="25" customWidth="1"/>
    <col min="2" max="2" width="14.7109375" style="25" customWidth="1"/>
    <col min="3" max="3" width="10.7109375" style="25" customWidth="1"/>
    <col min="4" max="4" width="13.00390625" style="25" customWidth="1"/>
    <col min="5" max="5" width="14.57421875" style="25" customWidth="1"/>
    <col min="6" max="6" width="10.7109375" style="25" customWidth="1"/>
    <col min="7" max="7" width="12.8515625" style="25" customWidth="1"/>
    <col min="8" max="8" width="14.7109375" style="25" customWidth="1"/>
    <col min="9" max="9" width="10.7109375" style="25" customWidth="1"/>
    <col min="10" max="10" width="12.8515625" style="25" customWidth="1"/>
    <col min="11" max="11" width="14.7109375" style="25" customWidth="1"/>
    <col min="12" max="12" width="10.7109375" style="25" customWidth="1"/>
    <col min="13" max="13" width="12.8515625" style="25" customWidth="1"/>
    <col min="14" max="14" width="15.57421875" style="25" customWidth="1"/>
    <col min="15" max="16384" width="9.140625" style="25" customWidth="1"/>
  </cols>
  <sheetData>
    <row r="1" ht="9" customHeight="1"/>
    <row r="2" ht="12.75" hidden="1"/>
    <row r="3" ht="12.75" hidden="1"/>
    <row r="7" ht="13.5" thickBot="1"/>
    <row r="8" spans="1:14" s="53" customFormat="1" ht="19.5" customHeight="1" thickBot="1">
      <c r="A8" s="1929" t="s">
        <v>382</v>
      </c>
      <c r="B8" s="1914" t="s">
        <v>380</v>
      </c>
      <c r="C8" s="1912"/>
      <c r="D8" s="1912"/>
      <c r="E8" s="1912"/>
      <c r="F8" s="1912"/>
      <c r="G8" s="2021"/>
      <c r="H8" s="1914" t="s">
        <v>381</v>
      </c>
      <c r="I8" s="1912"/>
      <c r="J8" s="1912"/>
      <c r="K8" s="1912"/>
      <c r="L8" s="1912"/>
      <c r="M8" s="2021"/>
      <c r="N8" s="271"/>
    </row>
    <row r="9" spans="1:14" s="53" customFormat="1" ht="22.5" customHeight="1" thickBot="1">
      <c r="A9" s="1930"/>
      <c r="B9" s="1914" t="s">
        <v>787</v>
      </c>
      <c r="C9" s="1912"/>
      <c r="D9" s="2021"/>
      <c r="E9" s="1914" t="s">
        <v>788</v>
      </c>
      <c r="F9" s="1912"/>
      <c r="G9" s="2021"/>
      <c r="H9" s="1914" t="s">
        <v>787</v>
      </c>
      <c r="I9" s="1912"/>
      <c r="J9" s="2021"/>
      <c r="K9" s="1914" t="s">
        <v>788</v>
      </c>
      <c r="L9" s="1912"/>
      <c r="M9" s="2021"/>
      <c r="N9" s="271"/>
    </row>
    <row r="10" spans="1:14" s="53" customFormat="1" ht="19.5" customHeight="1">
      <c r="A10" s="1930"/>
      <c r="B10" s="893"/>
      <c r="C10" s="1897" t="s">
        <v>384</v>
      </c>
      <c r="D10" s="1897" t="s">
        <v>586</v>
      </c>
      <c r="E10" s="893"/>
      <c r="F10" s="1897" t="s">
        <v>275</v>
      </c>
      <c r="G10" s="1897" t="s">
        <v>586</v>
      </c>
      <c r="H10" s="893"/>
      <c r="I10" s="1897" t="s">
        <v>275</v>
      </c>
      <c r="J10" s="1897" t="s">
        <v>586</v>
      </c>
      <c r="K10" s="893"/>
      <c r="L10" s="1910" t="s">
        <v>275</v>
      </c>
      <c r="M10" s="1897" t="s">
        <v>586</v>
      </c>
      <c r="N10" s="271"/>
    </row>
    <row r="11" spans="1:14" s="53" customFormat="1" ht="30" customHeight="1" thickBot="1">
      <c r="A11" s="2029"/>
      <c r="B11" s="894" t="s">
        <v>383</v>
      </c>
      <c r="C11" s="2020"/>
      <c r="D11" s="2020"/>
      <c r="E11" s="894" t="s">
        <v>383</v>
      </c>
      <c r="F11" s="2020"/>
      <c r="G11" s="2020"/>
      <c r="H11" s="894" t="s">
        <v>383</v>
      </c>
      <c r="I11" s="2020"/>
      <c r="J11" s="2020"/>
      <c r="K11" s="894" t="s">
        <v>383</v>
      </c>
      <c r="L11" s="2022"/>
      <c r="M11" s="2020"/>
      <c r="N11" s="271"/>
    </row>
    <row r="12" spans="1:14" ht="19.5" customHeight="1">
      <c r="A12" s="899" t="s">
        <v>385</v>
      </c>
      <c r="B12" s="499">
        <v>285</v>
      </c>
      <c r="C12" s="416">
        <v>190</v>
      </c>
      <c r="D12" s="417">
        <v>160</v>
      </c>
      <c r="E12" s="499">
        <v>199</v>
      </c>
      <c r="F12" s="416">
        <v>106</v>
      </c>
      <c r="G12" s="417">
        <v>88</v>
      </c>
      <c r="H12" s="499">
        <v>142</v>
      </c>
      <c r="I12" s="416">
        <v>124</v>
      </c>
      <c r="J12" s="417">
        <v>109</v>
      </c>
      <c r="K12" s="499">
        <v>26</v>
      </c>
      <c r="L12" s="416">
        <v>18</v>
      </c>
      <c r="M12" s="417">
        <v>18</v>
      </c>
      <c r="N12" s="108"/>
    </row>
    <row r="13" spans="1:14" ht="19.5" customHeight="1">
      <c r="A13" s="900" t="s">
        <v>386</v>
      </c>
      <c r="B13" s="502">
        <v>23</v>
      </c>
      <c r="C13" s="418">
        <v>19</v>
      </c>
      <c r="D13" s="419">
        <v>19</v>
      </c>
      <c r="E13" s="502">
        <v>15</v>
      </c>
      <c r="F13" s="418">
        <v>14</v>
      </c>
      <c r="G13" s="419">
        <v>13</v>
      </c>
      <c r="H13" s="502">
        <v>3</v>
      </c>
      <c r="I13" s="418">
        <v>2</v>
      </c>
      <c r="J13" s="419">
        <v>2</v>
      </c>
      <c r="K13" s="502">
        <v>3</v>
      </c>
      <c r="L13" s="418">
        <v>2</v>
      </c>
      <c r="M13" s="419">
        <v>2</v>
      </c>
      <c r="N13" s="108"/>
    </row>
    <row r="14" spans="1:14" s="86" customFormat="1" ht="19.5" customHeight="1">
      <c r="A14" s="901" t="s">
        <v>387</v>
      </c>
      <c r="B14" s="502"/>
      <c r="C14" s="418"/>
      <c r="D14" s="419"/>
      <c r="E14" s="502"/>
      <c r="F14" s="418"/>
      <c r="G14" s="419"/>
      <c r="H14" s="502"/>
      <c r="I14" s="418"/>
      <c r="J14" s="419"/>
      <c r="K14" s="502"/>
      <c r="L14" s="418"/>
      <c r="M14" s="419"/>
      <c r="N14" s="108"/>
    </row>
    <row r="15" spans="1:46" ht="19.5" customHeight="1">
      <c r="A15" s="900" t="s">
        <v>368</v>
      </c>
      <c r="B15" s="502">
        <v>4</v>
      </c>
      <c r="C15" s="418">
        <v>4</v>
      </c>
      <c r="D15" s="419">
        <v>3</v>
      </c>
      <c r="E15" s="502">
        <v>15</v>
      </c>
      <c r="F15" s="418">
        <v>14</v>
      </c>
      <c r="G15" s="419">
        <v>13</v>
      </c>
      <c r="H15" s="502">
        <v>10</v>
      </c>
      <c r="I15" s="418">
        <v>7</v>
      </c>
      <c r="J15" s="419">
        <v>7</v>
      </c>
      <c r="K15" s="502">
        <v>5</v>
      </c>
      <c r="L15" s="418">
        <v>5</v>
      </c>
      <c r="M15" s="419">
        <v>4</v>
      </c>
      <c r="N15" s="108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</row>
    <row r="16" spans="1:14" ht="19.5" customHeight="1" thickBot="1">
      <c r="A16" s="902" t="s">
        <v>395</v>
      </c>
      <c r="B16" s="507"/>
      <c r="C16" s="420"/>
      <c r="D16" s="421"/>
      <c r="E16" s="507"/>
      <c r="F16" s="420"/>
      <c r="G16" s="421"/>
      <c r="H16" s="507"/>
      <c r="I16" s="420"/>
      <c r="J16" s="421"/>
      <c r="K16" s="507"/>
      <c r="L16" s="420"/>
      <c r="M16" s="421"/>
      <c r="N16" s="108"/>
    </row>
    <row r="17" spans="1:14" ht="19.5" customHeight="1" thickBot="1">
      <c r="A17" s="895" t="s">
        <v>192</v>
      </c>
      <c r="B17" s="511">
        <f aca="true" t="shared" si="0" ref="B17:M17">SUM(B12:B16)</f>
        <v>312</v>
      </c>
      <c r="C17" s="511">
        <f t="shared" si="0"/>
        <v>213</v>
      </c>
      <c r="D17" s="511">
        <f t="shared" si="0"/>
        <v>182</v>
      </c>
      <c r="E17" s="511">
        <f t="shared" si="0"/>
        <v>229</v>
      </c>
      <c r="F17" s="511">
        <f t="shared" si="0"/>
        <v>134</v>
      </c>
      <c r="G17" s="511">
        <f t="shared" si="0"/>
        <v>114</v>
      </c>
      <c r="H17" s="511">
        <f t="shared" si="0"/>
        <v>155</v>
      </c>
      <c r="I17" s="511">
        <f t="shared" si="0"/>
        <v>133</v>
      </c>
      <c r="J17" s="511">
        <f t="shared" si="0"/>
        <v>118</v>
      </c>
      <c r="K17" s="511">
        <f t="shared" si="0"/>
        <v>34</v>
      </c>
      <c r="L17" s="511">
        <f t="shared" si="0"/>
        <v>25</v>
      </c>
      <c r="M17" s="511">
        <f t="shared" si="0"/>
        <v>24</v>
      </c>
      <c r="N17" s="180"/>
    </row>
    <row r="18" spans="1:7" ht="12.75" customHeight="1">
      <c r="A18" s="50"/>
      <c r="B18" s="51"/>
      <c r="C18" s="51"/>
      <c r="D18" s="51"/>
      <c r="E18" s="51"/>
      <c r="F18" s="51"/>
      <c r="G18" s="51"/>
    </row>
    <row r="19" spans="1:7" ht="26.25" customHeight="1">
      <c r="A19" s="2028" t="s">
        <v>790</v>
      </c>
      <c r="B19" s="2028"/>
      <c r="C19" s="2028"/>
      <c r="D19" s="2028"/>
      <c r="E19" s="1999"/>
      <c r="F19" s="1999"/>
      <c r="G19" s="2000"/>
    </row>
    <row r="20" spans="1:7" ht="13.5" customHeight="1">
      <c r="A20" s="2028" t="s">
        <v>789</v>
      </c>
      <c r="B20" s="2028"/>
      <c r="C20" s="2028"/>
      <c r="D20" s="2028"/>
      <c r="E20" s="1999"/>
      <c r="F20" s="1999"/>
      <c r="G20" s="1999"/>
    </row>
    <row r="21" spans="4:8" ht="12.75" customHeight="1">
      <c r="D21" s="2025"/>
      <c r="E21" s="2025"/>
      <c r="F21" s="2025"/>
      <c r="G21" s="2025"/>
      <c r="H21" s="2025"/>
    </row>
    <row r="22" spans="4:8" ht="12.75" customHeight="1">
      <c r="D22" s="55"/>
      <c r="E22" s="184"/>
      <c r="F22" s="184"/>
      <c r="G22" s="184"/>
      <c r="H22" s="184"/>
    </row>
    <row r="23" spans="4:8" ht="12.75" customHeight="1">
      <c r="D23" s="2026"/>
      <c r="E23" s="279"/>
      <c r="F23" s="280"/>
      <c r="G23" s="2024"/>
      <c r="H23" s="2024"/>
    </row>
    <row r="24" spans="4:8" ht="12.75" customHeight="1">
      <c r="D24" s="2027"/>
      <c r="E24" s="278"/>
      <c r="F24" s="281"/>
      <c r="G24" s="278"/>
      <c r="H24" s="281"/>
    </row>
    <row r="25" spans="4:8" ht="12.75" customHeight="1">
      <c r="D25" s="282"/>
      <c r="E25" s="108"/>
      <c r="F25" s="108"/>
      <c r="G25" s="108"/>
      <c r="H25" s="108"/>
    </row>
    <row r="26" spans="4:8" ht="12.75" customHeight="1">
      <c r="D26" s="282"/>
      <c r="E26" s="108"/>
      <c r="F26" s="108"/>
      <c r="G26" s="108"/>
      <c r="H26" s="108"/>
    </row>
    <row r="27" spans="4:8" ht="12.75" customHeight="1">
      <c r="D27" s="283"/>
      <c r="E27" s="108"/>
      <c r="F27" s="108"/>
      <c r="G27" s="108"/>
      <c r="H27" s="108"/>
    </row>
    <row r="28" spans="4:8" ht="12.75" customHeight="1">
      <c r="D28" s="282"/>
      <c r="E28" s="108"/>
      <c r="F28" s="108"/>
      <c r="G28" s="108"/>
      <c r="H28" s="108"/>
    </row>
    <row r="29" spans="1:8" ht="12.75" customHeight="1">
      <c r="A29" s="185"/>
      <c r="B29" s="185"/>
      <c r="C29" s="185"/>
      <c r="D29" s="282"/>
      <c r="E29" s="108"/>
      <c r="F29" s="108"/>
      <c r="G29" s="108"/>
      <c r="H29" s="108"/>
    </row>
    <row r="30" spans="1:8" ht="12.75" customHeight="1">
      <c r="A30" s="185"/>
      <c r="B30" s="185"/>
      <c r="C30" s="185"/>
      <c r="D30" s="284"/>
      <c r="E30" s="180"/>
      <c r="F30" s="180"/>
      <c r="G30" s="180"/>
      <c r="H30" s="180"/>
    </row>
    <row r="31" spans="1:4" ht="12.75" customHeight="1">
      <c r="A31" s="185"/>
      <c r="B31" s="185"/>
      <c r="C31" s="185"/>
      <c r="D31" s="185"/>
    </row>
    <row r="32" spans="1:11" ht="10.5" customHeight="1">
      <c r="A32" s="185"/>
      <c r="B32" s="185"/>
      <c r="C32" s="185"/>
      <c r="D32" s="185"/>
      <c r="E32" s="2023"/>
      <c r="F32" s="2023"/>
      <c r="G32" s="2023"/>
      <c r="H32" s="2023"/>
      <c r="I32" s="2023"/>
      <c r="J32" s="2023"/>
      <c r="K32" s="2023"/>
    </row>
    <row r="33" spans="1:11" s="149" customFormat="1" ht="12.75" customHeight="1">
      <c r="A33" s="185"/>
      <c r="B33" s="185"/>
      <c r="C33" s="185"/>
      <c r="D33" s="185"/>
      <c r="E33" s="2023"/>
      <c r="F33" s="2023"/>
      <c r="G33" s="2023"/>
      <c r="H33" s="2023"/>
      <c r="I33" s="2023"/>
      <c r="J33" s="2023"/>
      <c r="K33" s="2023"/>
    </row>
    <row r="34" spans="1:11" ht="8.25" customHeight="1">
      <c r="A34" s="185"/>
      <c r="B34" s="185"/>
      <c r="C34" s="185"/>
      <c r="D34" s="185"/>
      <c r="E34" s="2023"/>
      <c r="F34" s="2023"/>
      <c r="G34" s="2023"/>
      <c r="H34" s="2023"/>
      <c r="I34" s="2023"/>
      <c r="J34" s="2023"/>
      <c r="K34" s="2023"/>
    </row>
    <row r="35" spans="5:11" ht="12.75" customHeight="1">
      <c r="E35" s="2023"/>
      <c r="F35" s="2023"/>
      <c r="G35" s="2023"/>
      <c r="H35" s="2023"/>
      <c r="I35" s="2023"/>
      <c r="J35" s="2023"/>
      <c r="K35" s="2023"/>
    </row>
    <row r="36" spans="5:11" ht="10.5" customHeight="1">
      <c r="E36" s="2023"/>
      <c r="F36" s="2023"/>
      <c r="G36" s="2023"/>
      <c r="H36" s="2023"/>
      <c r="I36" s="2023"/>
      <c r="J36" s="2023"/>
      <c r="K36" s="2023"/>
    </row>
    <row r="37" spans="5:11" ht="3.75" customHeight="1">
      <c r="E37" s="2023"/>
      <c r="F37" s="2023"/>
      <c r="G37" s="2023"/>
      <c r="H37" s="2023"/>
      <c r="I37" s="2023"/>
      <c r="J37" s="2023"/>
      <c r="K37" s="2023"/>
    </row>
    <row r="38" ht="11.25" customHeight="1"/>
    <row r="39" ht="10.5" customHeight="1"/>
    <row r="40" ht="10.5" customHeight="1"/>
    <row r="41" ht="10.5" customHeight="1"/>
    <row r="42" ht="10.5" customHeight="1">
      <c r="I42" s="25" t="s">
        <v>739</v>
      </c>
    </row>
    <row r="43" ht="13.5" customHeight="1"/>
    <row r="44" ht="11.25" customHeight="1">
      <c r="K44" s="56"/>
    </row>
    <row r="45" ht="12.75" customHeight="1">
      <c r="H45" s="56"/>
    </row>
    <row r="48" ht="12.75">
      <c r="A48" s="74"/>
    </row>
  </sheetData>
  <sheetProtection/>
  <mergeCells count="21">
    <mergeCell ref="A20:G20"/>
    <mergeCell ref="B9:D9"/>
    <mergeCell ref="G10:G11"/>
    <mergeCell ref="E9:G9"/>
    <mergeCell ref="B8:G8"/>
    <mergeCell ref="E32:K37"/>
    <mergeCell ref="G23:H23"/>
    <mergeCell ref="D21:H21"/>
    <mergeCell ref="C10:C11"/>
    <mergeCell ref="J10:J11"/>
    <mergeCell ref="D23:D24"/>
    <mergeCell ref="D10:D11"/>
    <mergeCell ref="F10:F11"/>
    <mergeCell ref="A19:G19"/>
    <mergeCell ref="A8:A11"/>
    <mergeCell ref="M10:M11"/>
    <mergeCell ref="H8:M8"/>
    <mergeCell ref="K9:M9"/>
    <mergeCell ref="I10:I11"/>
    <mergeCell ref="H9:J9"/>
    <mergeCell ref="L10:L11"/>
  </mergeCells>
  <printOptions/>
  <pageMargins left="0.5905511811023623" right="0.5905511811023623" top="0.5905511811023623" bottom="0.5905511811023623" header="0.3937007874015748" footer="0.2362204724409449"/>
  <pageSetup horizontalDpi="600" verticalDpi="600" orientation="landscape" paperSize="9" scale="83" r:id="rId1"/>
  <headerFooter alignWithMargins="0">
    <oddHeader>&amp;C&amp;"Times New Roman Tur,Kalın"&amp;12 &amp;"Times New Roman,Kalın"LİSANSÜSTÜ PROGRAMLARA BAŞVURULAR (2011-2012 EĞİTİM ÖĞRETİM YILI II. DÖNEMİ)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2"/>
  </sheetPr>
  <dimension ref="A8:AT48"/>
  <sheetViews>
    <sheetView view="pageLayout" zoomScale="85" zoomScaleNormal="85" zoomScalePageLayoutView="85" workbookViewId="0" topLeftCell="A1">
      <selection activeCell="K26" sqref="K26"/>
    </sheetView>
  </sheetViews>
  <sheetFormatPr defaultColWidth="9.140625" defaultRowHeight="12.75"/>
  <cols>
    <col min="1" max="1" width="11.00390625" style="25" customWidth="1"/>
    <col min="2" max="2" width="14.7109375" style="25" customWidth="1"/>
    <col min="3" max="3" width="10.7109375" style="25" customWidth="1"/>
    <col min="4" max="4" width="12.8515625" style="25" customWidth="1"/>
    <col min="5" max="5" width="14.8515625" style="25" customWidth="1"/>
    <col min="6" max="6" width="10.7109375" style="25" customWidth="1"/>
    <col min="7" max="7" width="13.00390625" style="25" customWidth="1"/>
    <col min="8" max="8" width="14.7109375" style="25" customWidth="1"/>
    <col min="9" max="9" width="10.7109375" style="25" customWidth="1"/>
    <col min="10" max="10" width="13.00390625" style="25" customWidth="1"/>
    <col min="11" max="11" width="14.7109375" style="25" customWidth="1"/>
    <col min="12" max="12" width="10.8515625" style="25" customWidth="1"/>
    <col min="13" max="13" width="13.00390625" style="25" customWidth="1"/>
    <col min="14" max="14" width="15.57421875" style="25" customWidth="1"/>
    <col min="15" max="16384" width="9.140625" style="25" customWidth="1"/>
  </cols>
  <sheetData>
    <row r="1" ht="9" customHeight="1"/>
    <row r="2" ht="12.75" hidden="1"/>
    <row r="3" ht="12.75" hidden="1"/>
    <row r="7" ht="13.5" thickBot="1"/>
    <row r="8" spans="1:14" s="53" customFormat="1" ht="19.5" customHeight="1" thickBot="1">
      <c r="A8" s="1929" t="s">
        <v>382</v>
      </c>
      <c r="B8" s="1914" t="s">
        <v>380</v>
      </c>
      <c r="C8" s="1912"/>
      <c r="D8" s="1912"/>
      <c r="E8" s="1912"/>
      <c r="F8" s="1912"/>
      <c r="G8" s="2021"/>
      <c r="H8" s="1914" t="s">
        <v>381</v>
      </c>
      <c r="I8" s="1912"/>
      <c r="J8" s="1912"/>
      <c r="K8" s="1912"/>
      <c r="L8" s="1912"/>
      <c r="M8" s="2021"/>
      <c r="N8" s="271"/>
    </row>
    <row r="9" spans="1:14" s="53" customFormat="1" ht="22.5" customHeight="1" thickBot="1">
      <c r="A9" s="1930"/>
      <c r="B9" s="1914" t="s">
        <v>787</v>
      </c>
      <c r="C9" s="1912"/>
      <c r="D9" s="2021"/>
      <c r="E9" s="1914" t="s">
        <v>788</v>
      </c>
      <c r="F9" s="1912"/>
      <c r="G9" s="2021"/>
      <c r="H9" s="1914" t="s">
        <v>787</v>
      </c>
      <c r="I9" s="1912"/>
      <c r="J9" s="2021"/>
      <c r="K9" s="1914" t="s">
        <v>788</v>
      </c>
      <c r="L9" s="1912"/>
      <c r="M9" s="2021"/>
      <c r="N9" s="271"/>
    </row>
    <row r="10" spans="1:14" s="53" customFormat="1" ht="19.5" customHeight="1">
      <c r="A10" s="1930"/>
      <c r="B10" s="893"/>
      <c r="C10" s="1897" t="s">
        <v>384</v>
      </c>
      <c r="D10" s="1897" t="s">
        <v>586</v>
      </c>
      <c r="E10" s="893"/>
      <c r="F10" s="1897" t="s">
        <v>275</v>
      </c>
      <c r="G10" s="1897" t="s">
        <v>586</v>
      </c>
      <c r="H10" s="893"/>
      <c r="I10" s="1897" t="s">
        <v>275</v>
      </c>
      <c r="J10" s="1897" t="s">
        <v>586</v>
      </c>
      <c r="K10" s="893"/>
      <c r="L10" s="1910" t="s">
        <v>275</v>
      </c>
      <c r="M10" s="1897" t="s">
        <v>586</v>
      </c>
      <c r="N10" s="271"/>
    </row>
    <row r="11" spans="1:14" s="53" customFormat="1" ht="30" customHeight="1" thickBot="1">
      <c r="A11" s="2029"/>
      <c r="B11" s="894" t="s">
        <v>383</v>
      </c>
      <c r="C11" s="2020"/>
      <c r="D11" s="2020"/>
      <c r="E11" s="894" t="s">
        <v>383</v>
      </c>
      <c r="F11" s="2020"/>
      <c r="G11" s="2020"/>
      <c r="H11" s="894" t="s">
        <v>383</v>
      </c>
      <c r="I11" s="2020"/>
      <c r="J11" s="2020"/>
      <c r="K11" s="894" t="s">
        <v>383</v>
      </c>
      <c r="L11" s="2022"/>
      <c r="M11" s="2020"/>
      <c r="N11" s="271"/>
    </row>
    <row r="12" spans="1:14" ht="19.5" customHeight="1">
      <c r="A12" s="899" t="s">
        <v>385</v>
      </c>
      <c r="B12" s="499">
        <v>901</v>
      </c>
      <c r="C12" s="416">
        <v>676</v>
      </c>
      <c r="D12" s="417">
        <v>544</v>
      </c>
      <c r="E12" s="499">
        <v>482</v>
      </c>
      <c r="F12" s="416">
        <v>296</v>
      </c>
      <c r="G12" s="417">
        <v>206</v>
      </c>
      <c r="H12" s="499">
        <v>309</v>
      </c>
      <c r="I12" s="416">
        <v>258</v>
      </c>
      <c r="J12" s="417">
        <v>202</v>
      </c>
      <c r="K12" s="499">
        <v>102</v>
      </c>
      <c r="L12" s="416">
        <v>73</v>
      </c>
      <c r="M12" s="417">
        <v>52</v>
      </c>
      <c r="N12" s="108"/>
    </row>
    <row r="13" spans="1:14" ht="19.5" customHeight="1">
      <c r="A13" s="900" t="s">
        <v>386</v>
      </c>
      <c r="B13" s="502">
        <v>457</v>
      </c>
      <c r="C13" s="418">
        <v>278</v>
      </c>
      <c r="D13" s="419">
        <v>227</v>
      </c>
      <c r="E13" s="502">
        <v>418</v>
      </c>
      <c r="F13" s="418">
        <v>213</v>
      </c>
      <c r="G13" s="419">
        <v>176</v>
      </c>
      <c r="H13" s="502">
        <v>168</v>
      </c>
      <c r="I13" s="418">
        <v>95</v>
      </c>
      <c r="J13" s="419">
        <v>78</v>
      </c>
      <c r="K13" s="502">
        <v>125</v>
      </c>
      <c r="L13" s="418">
        <v>45</v>
      </c>
      <c r="M13" s="419">
        <v>36</v>
      </c>
      <c r="N13" s="108"/>
    </row>
    <row r="14" spans="1:14" s="86" customFormat="1" ht="19.5" customHeight="1">
      <c r="A14" s="901" t="s">
        <v>387</v>
      </c>
      <c r="B14" s="502">
        <v>2</v>
      </c>
      <c r="C14" s="418">
        <v>2</v>
      </c>
      <c r="D14" s="419">
        <v>1</v>
      </c>
      <c r="E14" s="502">
        <v>2</v>
      </c>
      <c r="F14" s="418">
        <v>2</v>
      </c>
      <c r="G14" s="419">
        <v>2</v>
      </c>
      <c r="H14" s="502">
        <v>3</v>
      </c>
      <c r="I14" s="418">
        <v>3</v>
      </c>
      <c r="J14" s="419">
        <v>2</v>
      </c>
      <c r="K14" s="502"/>
      <c r="L14" s="418"/>
      <c r="M14" s="419"/>
      <c r="N14" s="108"/>
    </row>
    <row r="15" spans="1:46" ht="19.5" customHeight="1">
      <c r="A15" s="900" t="s">
        <v>368</v>
      </c>
      <c r="B15" s="502">
        <v>107</v>
      </c>
      <c r="C15" s="418">
        <v>56</v>
      </c>
      <c r="D15" s="419">
        <v>48</v>
      </c>
      <c r="E15" s="502">
        <v>129</v>
      </c>
      <c r="F15" s="418">
        <v>93</v>
      </c>
      <c r="G15" s="419">
        <v>69</v>
      </c>
      <c r="H15" s="502">
        <v>60</v>
      </c>
      <c r="I15" s="418">
        <v>31</v>
      </c>
      <c r="J15" s="419">
        <v>24</v>
      </c>
      <c r="K15" s="502">
        <v>26</v>
      </c>
      <c r="L15" s="418">
        <v>12</v>
      </c>
      <c r="M15" s="419">
        <v>9</v>
      </c>
      <c r="N15" s="108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</row>
    <row r="16" spans="1:14" ht="19.5" customHeight="1" thickBot="1">
      <c r="A16" s="902" t="s">
        <v>395</v>
      </c>
      <c r="B16" s="507">
        <v>55</v>
      </c>
      <c r="C16" s="420">
        <v>46</v>
      </c>
      <c r="D16" s="421">
        <v>32</v>
      </c>
      <c r="E16" s="507">
        <v>24</v>
      </c>
      <c r="F16" s="420">
        <v>19</v>
      </c>
      <c r="G16" s="421">
        <v>14</v>
      </c>
      <c r="H16" s="507">
        <v>22</v>
      </c>
      <c r="I16" s="420">
        <v>11</v>
      </c>
      <c r="J16" s="421">
        <v>7</v>
      </c>
      <c r="K16" s="507">
        <v>10</v>
      </c>
      <c r="L16" s="420">
        <v>7</v>
      </c>
      <c r="M16" s="421">
        <v>3</v>
      </c>
      <c r="N16" s="108"/>
    </row>
    <row r="17" spans="1:14" ht="19.5" customHeight="1" thickBot="1">
      <c r="A17" s="895" t="s">
        <v>192</v>
      </c>
      <c r="B17" s="511">
        <f aca="true" t="shared" si="0" ref="B17:M17">SUM(B12:B16)</f>
        <v>1522</v>
      </c>
      <c r="C17" s="511">
        <f t="shared" si="0"/>
        <v>1058</v>
      </c>
      <c r="D17" s="511">
        <f t="shared" si="0"/>
        <v>852</v>
      </c>
      <c r="E17" s="511">
        <f t="shared" si="0"/>
        <v>1055</v>
      </c>
      <c r="F17" s="511">
        <f t="shared" si="0"/>
        <v>623</v>
      </c>
      <c r="G17" s="511">
        <f t="shared" si="0"/>
        <v>467</v>
      </c>
      <c r="H17" s="511">
        <f t="shared" si="0"/>
        <v>562</v>
      </c>
      <c r="I17" s="511">
        <f t="shared" si="0"/>
        <v>398</v>
      </c>
      <c r="J17" s="511">
        <f t="shared" si="0"/>
        <v>313</v>
      </c>
      <c r="K17" s="511">
        <f t="shared" si="0"/>
        <v>263</v>
      </c>
      <c r="L17" s="511">
        <f t="shared" si="0"/>
        <v>137</v>
      </c>
      <c r="M17" s="511">
        <f t="shared" si="0"/>
        <v>100</v>
      </c>
      <c r="N17" s="180"/>
    </row>
    <row r="18" spans="1:13" ht="12.75" customHeight="1">
      <c r="A18" s="896"/>
      <c r="B18" s="897"/>
      <c r="C18" s="897"/>
      <c r="D18" s="897"/>
      <c r="E18" s="897"/>
      <c r="F18" s="897"/>
      <c r="G18" s="897"/>
      <c r="H18" s="898"/>
      <c r="I18" s="898"/>
      <c r="J18" s="898"/>
      <c r="K18" s="898"/>
      <c r="L18" s="898"/>
      <c r="M18" s="898"/>
    </row>
    <row r="19" spans="1:13" ht="26.25" customHeight="1">
      <c r="A19" s="2030" t="s">
        <v>966</v>
      </c>
      <c r="B19" s="2030"/>
      <c r="C19" s="2030"/>
      <c r="D19" s="2030"/>
      <c r="E19" s="2031"/>
      <c r="F19" s="2031"/>
      <c r="G19" s="2000"/>
      <c r="H19" s="898"/>
      <c r="I19" s="898"/>
      <c r="J19" s="898"/>
      <c r="K19" s="898"/>
      <c r="L19" s="898"/>
      <c r="M19" s="898"/>
    </row>
    <row r="20" spans="1:13" ht="13.5" customHeight="1">
      <c r="A20" s="2030" t="s">
        <v>789</v>
      </c>
      <c r="B20" s="2030"/>
      <c r="C20" s="2030"/>
      <c r="D20" s="2030"/>
      <c r="E20" s="2031"/>
      <c r="F20" s="2031"/>
      <c r="G20" s="2031"/>
      <c r="H20" s="898"/>
      <c r="I20" s="898"/>
      <c r="J20" s="898"/>
      <c r="K20" s="898"/>
      <c r="L20" s="898"/>
      <c r="M20" s="898"/>
    </row>
    <row r="21" spans="4:8" ht="12.75" customHeight="1">
      <c r="D21" s="2025"/>
      <c r="E21" s="2025"/>
      <c r="F21" s="2025"/>
      <c r="G21" s="2025"/>
      <c r="H21" s="2025"/>
    </row>
    <row r="22" spans="4:8" ht="12.75" customHeight="1">
      <c r="D22" s="55"/>
      <c r="E22" s="184"/>
      <c r="F22" s="184"/>
      <c r="G22" s="184"/>
      <c r="H22" s="184"/>
    </row>
    <row r="23" spans="4:8" ht="12.75" customHeight="1">
      <c r="D23" s="2026"/>
      <c r="E23" s="279"/>
      <c r="F23" s="280"/>
      <c r="G23" s="2024"/>
      <c r="H23" s="2024"/>
    </row>
    <row r="24" spans="4:8" ht="12.75" customHeight="1">
      <c r="D24" s="2027"/>
      <c r="E24" s="278"/>
      <c r="F24" s="281"/>
      <c r="G24" s="278"/>
      <c r="H24" s="281"/>
    </row>
    <row r="25" spans="4:8" ht="12.75" customHeight="1">
      <c r="D25" s="282"/>
      <c r="E25" s="108"/>
      <c r="F25" s="108"/>
      <c r="G25" s="108"/>
      <c r="H25" s="108"/>
    </row>
    <row r="26" spans="4:8" ht="12.75" customHeight="1">
      <c r="D26" s="282"/>
      <c r="E26" s="108"/>
      <c r="F26" s="108"/>
      <c r="G26" s="108"/>
      <c r="H26" s="108"/>
    </row>
    <row r="27" spans="4:8" ht="12.75" customHeight="1">
      <c r="D27" s="283"/>
      <c r="E27" s="108"/>
      <c r="F27" s="108"/>
      <c r="G27" s="108"/>
      <c r="H27" s="108"/>
    </row>
    <row r="28" spans="4:8" ht="12.75" customHeight="1">
      <c r="D28" s="282"/>
      <c r="E28" s="108"/>
      <c r="F28" s="108"/>
      <c r="G28" s="108"/>
      <c r="H28" s="108"/>
    </row>
    <row r="29" spans="1:8" ht="12.75" customHeight="1">
      <c r="A29" s="185"/>
      <c r="B29" s="185"/>
      <c r="C29" s="185"/>
      <c r="D29" s="282"/>
      <c r="E29" s="108"/>
      <c r="F29" s="108"/>
      <c r="G29" s="108"/>
      <c r="H29" s="108"/>
    </row>
    <row r="30" spans="1:8" ht="12.75" customHeight="1">
      <c r="A30" s="185"/>
      <c r="B30" s="185"/>
      <c r="C30" s="185"/>
      <c r="D30" s="284"/>
      <c r="E30" s="180"/>
      <c r="F30" s="180"/>
      <c r="G30" s="180"/>
      <c r="H30" s="180"/>
    </row>
    <row r="31" spans="1:4" ht="12.75" customHeight="1">
      <c r="A31" s="185"/>
      <c r="B31" s="185"/>
      <c r="C31" s="185"/>
      <c r="D31" s="185"/>
    </row>
    <row r="32" spans="1:11" ht="10.5" customHeight="1">
      <c r="A32" s="185"/>
      <c r="B32" s="185"/>
      <c r="C32" s="185"/>
      <c r="D32" s="185"/>
      <c r="E32" s="2023"/>
      <c r="F32" s="2023"/>
      <c r="G32" s="2023"/>
      <c r="H32" s="2023"/>
      <c r="I32" s="2023"/>
      <c r="J32" s="2023"/>
      <c r="K32" s="2023"/>
    </row>
    <row r="33" spans="1:11" s="149" customFormat="1" ht="12.75" customHeight="1">
      <c r="A33" s="185"/>
      <c r="B33" s="185"/>
      <c r="C33" s="185"/>
      <c r="D33" s="185"/>
      <c r="E33" s="2023"/>
      <c r="F33" s="2023"/>
      <c r="G33" s="2023"/>
      <c r="H33" s="2023"/>
      <c r="I33" s="2023"/>
      <c r="J33" s="2023"/>
      <c r="K33" s="2023"/>
    </row>
    <row r="34" spans="1:11" ht="8.25" customHeight="1">
      <c r="A34" s="185"/>
      <c r="B34" s="185"/>
      <c r="C34" s="185"/>
      <c r="D34" s="185"/>
      <c r="E34" s="2023"/>
      <c r="F34" s="2023"/>
      <c r="G34" s="2023"/>
      <c r="H34" s="2023"/>
      <c r="I34" s="2023"/>
      <c r="J34" s="2023"/>
      <c r="K34" s="2023"/>
    </row>
    <row r="35" spans="5:11" ht="12.75" customHeight="1">
      <c r="E35" s="2023"/>
      <c r="F35" s="2023"/>
      <c r="G35" s="2023"/>
      <c r="H35" s="2023"/>
      <c r="I35" s="2023"/>
      <c r="J35" s="2023"/>
      <c r="K35" s="2023"/>
    </row>
    <row r="36" spans="5:11" ht="10.5" customHeight="1">
      <c r="E36" s="2023"/>
      <c r="F36" s="2023"/>
      <c r="G36" s="2023"/>
      <c r="H36" s="2023"/>
      <c r="I36" s="2023"/>
      <c r="J36" s="2023"/>
      <c r="K36" s="2023"/>
    </row>
    <row r="37" spans="5:11" ht="3.75" customHeight="1">
      <c r="E37" s="2023"/>
      <c r="F37" s="2023"/>
      <c r="G37" s="2023"/>
      <c r="H37" s="2023"/>
      <c r="I37" s="2023"/>
      <c r="J37" s="2023"/>
      <c r="K37" s="2023"/>
    </row>
    <row r="38" ht="11.25" customHeight="1"/>
    <row r="39" ht="10.5" customHeight="1"/>
    <row r="40" ht="10.5" customHeight="1"/>
    <row r="41" ht="10.5" customHeight="1"/>
    <row r="42" ht="10.5" customHeight="1">
      <c r="I42" s="25" t="s">
        <v>739</v>
      </c>
    </row>
    <row r="43" ht="13.5" customHeight="1"/>
    <row r="44" ht="11.25" customHeight="1">
      <c r="K44" s="56"/>
    </row>
    <row r="45" ht="12.75" customHeight="1">
      <c r="H45" s="56"/>
    </row>
    <row r="48" ht="12.75">
      <c r="A48" s="74"/>
    </row>
  </sheetData>
  <sheetProtection/>
  <mergeCells count="21">
    <mergeCell ref="E32:K37"/>
    <mergeCell ref="G23:H23"/>
    <mergeCell ref="D21:H21"/>
    <mergeCell ref="K9:M9"/>
    <mergeCell ref="M10:M11"/>
    <mergeCell ref="B8:G8"/>
    <mergeCell ref="I10:I11"/>
    <mergeCell ref="L10:L11"/>
    <mergeCell ref="C10:C11"/>
    <mergeCell ref="J10:J11"/>
    <mergeCell ref="D10:D11"/>
    <mergeCell ref="F10:F11"/>
    <mergeCell ref="D23:D24"/>
    <mergeCell ref="A19:G19"/>
    <mergeCell ref="A20:G20"/>
    <mergeCell ref="A8:A11"/>
    <mergeCell ref="G10:G11"/>
    <mergeCell ref="E9:G9"/>
    <mergeCell ref="B9:D9"/>
    <mergeCell ref="H9:J9"/>
    <mergeCell ref="H8:M8"/>
  </mergeCells>
  <printOptions/>
  <pageMargins left="0.5905511811023623" right="0.5905511811023623" top="0.5905511811023623" bottom="0.5905511811023623" header="0.3937007874015748" footer="0.2362204724409449"/>
  <pageSetup horizontalDpi="600" verticalDpi="600" orientation="landscape" paperSize="9" scale="83" r:id="rId1"/>
  <headerFooter alignWithMargins="0">
    <oddHeader>&amp;C&amp;"Times New Roman,Kalın"&amp;12 LİSANSÜSTÜ PROGRAMLARA BAŞVURULAR (2012-2013 EĞİTİM ÖĞRETİM YILI I. DÖNEMİ)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2"/>
  </sheetPr>
  <dimension ref="A3:L35"/>
  <sheetViews>
    <sheetView zoomScale="85" zoomScaleNormal="85" zoomScalePageLayoutView="0" workbookViewId="0" topLeftCell="A1">
      <selection activeCell="J27" sqref="J27"/>
    </sheetView>
  </sheetViews>
  <sheetFormatPr defaultColWidth="9.140625" defaultRowHeight="12.75"/>
  <cols>
    <col min="1" max="1" width="12.28125" style="0" customWidth="1"/>
    <col min="2" max="2" width="18.28125" style="0" bestFit="1" customWidth="1"/>
    <col min="3" max="3" width="20.140625" style="0" bestFit="1" customWidth="1"/>
    <col min="4" max="4" width="18.28125" style="0" bestFit="1" customWidth="1"/>
    <col min="5" max="5" width="20.140625" style="0" bestFit="1" customWidth="1"/>
    <col min="6" max="6" width="59.140625" style="0" customWidth="1"/>
  </cols>
  <sheetData>
    <row r="3" spans="1:5" ht="12.75">
      <c r="A3" s="2035"/>
      <c r="B3" s="2035"/>
      <c r="C3" s="2035"/>
      <c r="D3" s="2035"/>
      <c r="E3" s="2035"/>
    </row>
    <row r="5" spans="1:5" ht="12.75" customHeight="1">
      <c r="A5" s="2037" t="s">
        <v>791</v>
      </c>
      <c r="B5" s="2037"/>
      <c r="C5" s="2037"/>
      <c r="D5" s="2037"/>
      <c r="E5" s="2037"/>
    </row>
    <row r="6" spans="1:5" ht="19.5" customHeight="1" thickBot="1">
      <c r="A6" s="489"/>
      <c r="B6" s="489"/>
      <c r="C6" s="489"/>
      <c r="D6" s="489"/>
      <c r="E6" s="489"/>
    </row>
    <row r="7" spans="1:5" ht="19.5" customHeight="1" thickBot="1">
      <c r="A7" s="2042" t="s">
        <v>382</v>
      </c>
      <c r="B7" s="2033" t="s">
        <v>177</v>
      </c>
      <c r="C7" s="2034"/>
      <c r="D7" s="2033" t="s">
        <v>669</v>
      </c>
      <c r="E7" s="2034"/>
    </row>
    <row r="8" spans="1:5" ht="30" customHeight="1" thickBot="1">
      <c r="A8" s="1928"/>
      <c r="B8" s="511" t="s">
        <v>780</v>
      </c>
      <c r="C8" s="511" t="s">
        <v>277</v>
      </c>
      <c r="D8" s="511" t="s">
        <v>780</v>
      </c>
      <c r="E8" s="511" t="s">
        <v>277</v>
      </c>
    </row>
    <row r="9" spans="1:5" ht="19.5" customHeight="1">
      <c r="A9" s="422" t="s">
        <v>385</v>
      </c>
      <c r="B9" s="499">
        <v>138</v>
      </c>
      <c r="C9" s="417">
        <v>127</v>
      </c>
      <c r="D9" s="458">
        <v>75</v>
      </c>
      <c r="E9" s="419">
        <v>60</v>
      </c>
    </row>
    <row r="10" spans="1:5" ht="19.5" customHeight="1">
      <c r="A10" s="423" t="s">
        <v>386</v>
      </c>
      <c r="B10" s="502">
        <v>9</v>
      </c>
      <c r="C10" s="419">
        <v>9</v>
      </c>
      <c r="D10" s="458">
        <v>9</v>
      </c>
      <c r="E10" s="419">
        <v>8</v>
      </c>
    </row>
    <row r="11" spans="1:5" ht="19.5" customHeight="1">
      <c r="A11" s="423" t="s">
        <v>387</v>
      </c>
      <c r="B11" s="502"/>
      <c r="C11" s="419"/>
      <c r="D11" s="458"/>
      <c r="E11" s="419"/>
    </row>
    <row r="12" spans="1:5" ht="19.5" customHeight="1">
      <c r="A12" s="423" t="s">
        <v>368</v>
      </c>
      <c r="B12" s="502">
        <v>4</v>
      </c>
      <c r="C12" s="419">
        <v>4</v>
      </c>
      <c r="D12" s="458">
        <v>7</v>
      </c>
      <c r="E12" s="419">
        <v>7</v>
      </c>
    </row>
    <row r="13" spans="1:5" ht="19.5" customHeight="1" thickBot="1">
      <c r="A13" s="424" t="s">
        <v>395</v>
      </c>
      <c r="B13" s="507"/>
      <c r="C13" s="421"/>
      <c r="D13" s="604"/>
      <c r="E13" s="591"/>
    </row>
    <row r="14" spans="1:5" ht="19.5" customHeight="1" thickBot="1">
      <c r="A14" s="594" t="s">
        <v>192</v>
      </c>
      <c r="B14" s="511">
        <f>SUM(B9:B13)</f>
        <v>151</v>
      </c>
      <c r="C14" s="1402">
        <f>SUM(C9:C13)</f>
        <v>140</v>
      </c>
      <c r="D14" s="511">
        <f>SUM(D9:D13)</f>
        <v>91</v>
      </c>
      <c r="E14" s="511">
        <f>SUM(E9:E13)</f>
        <v>75</v>
      </c>
    </row>
    <row r="15" spans="1:5" ht="15.75" customHeight="1">
      <c r="A15" s="250"/>
      <c r="B15" s="904"/>
      <c r="C15" s="904"/>
      <c r="D15" s="904"/>
      <c r="E15" s="904"/>
    </row>
    <row r="16" spans="1:5" ht="15.75" customHeight="1">
      <c r="A16" s="2036" t="s">
        <v>1041</v>
      </c>
      <c r="B16" s="2036"/>
      <c r="C16" s="2036"/>
      <c r="D16" s="2036"/>
      <c r="E16" s="2036"/>
    </row>
    <row r="17" spans="1:5" ht="15.75" customHeight="1">
      <c r="A17" s="906"/>
      <c r="B17" s="906"/>
      <c r="C17" s="906"/>
      <c r="D17" s="906"/>
      <c r="E17" s="906"/>
    </row>
    <row r="18" spans="1:7" ht="15.75" customHeight="1">
      <c r="A18" s="2032" t="s">
        <v>792</v>
      </c>
      <c r="B18" s="2032"/>
      <c r="C18" s="2032"/>
      <c r="D18" s="2032"/>
      <c r="E18" s="2032"/>
      <c r="F18" s="318"/>
      <c r="G18" s="318"/>
    </row>
    <row r="19" spans="1:5" ht="15.75" customHeight="1" thickBot="1">
      <c r="A19" s="250"/>
      <c r="B19" s="250"/>
      <c r="C19" s="250"/>
      <c r="D19" s="250"/>
      <c r="E19" s="250"/>
    </row>
    <row r="20" spans="1:12" ht="19.5" customHeight="1">
      <c r="A20" s="250"/>
      <c r="B20" s="1935" t="s">
        <v>382</v>
      </c>
      <c r="C20" s="1910" t="s">
        <v>793</v>
      </c>
      <c r="D20" s="1913"/>
      <c r="E20" s="250"/>
      <c r="K20" s="25"/>
      <c r="L20" s="25"/>
    </row>
    <row r="21" spans="1:12" ht="19.5" customHeight="1">
      <c r="A21" s="250"/>
      <c r="B21" s="2043"/>
      <c r="C21" s="2038"/>
      <c r="D21" s="2039"/>
      <c r="E21" s="250"/>
      <c r="K21" s="25"/>
      <c r="L21" s="25"/>
    </row>
    <row r="22" spans="1:12" ht="19.5" customHeight="1" thickBot="1">
      <c r="A22" s="250"/>
      <c r="B22" s="2043"/>
      <c r="C22" s="2040"/>
      <c r="D22" s="2041"/>
      <c r="E22" s="250"/>
      <c r="K22" s="25"/>
      <c r="L22" s="25"/>
    </row>
    <row r="23" spans="1:12" ht="19.5" customHeight="1" thickBot="1">
      <c r="A23" s="250"/>
      <c r="B23" s="2044"/>
      <c r="C23" s="908" t="s">
        <v>389</v>
      </c>
      <c r="D23" s="908" t="s">
        <v>669</v>
      </c>
      <c r="E23" s="250"/>
      <c r="K23" s="25"/>
      <c r="L23" s="52"/>
    </row>
    <row r="24" spans="1:12" ht="19.5" customHeight="1">
      <c r="A24" s="250"/>
      <c r="B24" s="913" t="s">
        <v>385</v>
      </c>
      <c r="C24" s="808">
        <v>154</v>
      </c>
      <c r="D24" s="808">
        <v>56</v>
      </c>
      <c r="E24" s="250"/>
      <c r="K24" s="25"/>
      <c r="L24" s="52"/>
    </row>
    <row r="25" spans="1:12" ht="19.5" customHeight="1">
      <c r="A25" s="250"/>
      <c r="B25" s="914" t="s">
        <v>386</v>
      </c>
      <c r="C25" s="798">
        <v>8</v>
      </c>
      <c r="D25" s="798">
        <v>12</v>
      </c>
      <c r="E25" s="250"/>
      <c r="K25" s="25"/>
      <c r="L25" s="52"/>
    </row>
    <row r="26" spans="1:12" ht="19.5" customHeight="1">
      <c r="A26" s="250"/>
      <c r="B26" s="914" t="s">
        <v>387</v>
      </c>
      <c r="C26" s="798"/>
      <c r="D26" s="798"/>
      <c r="E26" s="250"/>
      <c r="K26" s="25"/>
      <c r="L26" s="52"/>
    </row>
    <row r="27" spans="1:12" ht="19.5" customHeight="1">
      <c r="A27" s="250"/>
      <c r="B27" s="914" t="s">
        <v>368</v>
      </c>
      <c r="C27" s="798">
        <v>18</v>
      </c>
      <c r="D27" s="798">
        <v>13</v>
      </c>
      <c r="E27" s="250"/>
      <c r="K27" s="25"/>
      <c r="L27" s="52"/>
    </row>
    <row r="28" spans="1:12" ht="19.5" customHeight="1" thickBot="1">
      <c r="A28" s="250"/>
      <c r="B28" s="915" t="s">
        <v>395</v>
      </c>
      <c r="C28" s="821"/>
      <c r="D28" s="821"/>
      <c r="E28" s="250"/>
      <c r="K28" s="25"/>
      <c r="L28" s="52"/>
    </row>
    <row r="29" spans="1:12" ht="19.5" customHeight="1" thickBot="1">
      <c r="A29" s="250"/>
      <c r="B29" s="911" t="s">
        <v>192</v>
      </c>
      <c r="C29" s="511">
        <f>SUM(C24:C28)</f>
        <v>180</v>
      </c>
      <c r="D29" s="511">
        <f>SUM(D24:D28)</f>
        <v>81</v>
      </c>
      <c r="E29" s="250"/>
      <c r="K29" s="25"/>
      <c r="L29" s="52"/>
    </row>
    <row r="30" spans="1:12" ht="19.5" customHeight="1">
      <c r="A30" s="250"/>
      <c r="B30" s="912"/>
      <c r="C30" s="489"/>
      <c r="D30" s="489"/>
      <c r="E30" s="250"/>
      <c r="K30" s="25"/>
      <c r="L30" s="52"/>
    </row>
    <row r="31" spans="1:12" ht="15.75">
      <c r="A31" s="250" t="s">
        <v>9</v>
      </c>
      <c r="B31" s="250"/>
      <c r="C31" s="250"/>
      <c r="D31" s="250"/>
      <c r="E31" s="250"/>
      <c r="F31" s="317"/>
      <c r="G31" s="180"/>
      <c r="H31" s="180"/>
      <c r="I31" s="54"/>
      <c r="J31" s="25"/>
      <c r="K31" s="25"/>
      <c r="L31" s="52"/>
    </row>
    <row r="32" spans="1:6" ht="12.75" customHeight="1">
      <c r="A32" s="250" t="s">
        <v>10</v>
      </c>
      <c r="B32" s="250"/>
      <c r="C32" s="250"/>
      <c r="D32" s="250"/>
      <c r="E32" s="250"/>
      <c r="F32" s="14"/>
    </row>
    <row r="33" spans="1:7" ht="12.75">
      <c r="A33" s="2023"/>
      <c r="B33" s="2023"/>
      <c r="C33" s="2023"/>
      <c r="D33" s="2023"/>
      <c r="E33" s="2023"/>
      <c r="F33" s="285"/>
      <c r="G33" s="285"/>
    </row>
    <row r="34" spans="1:7" ht="12.75">
      <c r="A34" s="285"/>
      <c r="B34" s="285"/>
      <c r="C34" s="285"/>
      <c r="D34" s="285"/>
      <c r="E34" s="285"/>
      <c r="F34" s="285"/>
      <c r="G34" s="285"/>
    </row>
    <row r="35" spans="1:7" ht="12.75" customHeight="1">
      <c r="A35" s="285"/>
      <c r="B35" s="285"/>
      <c r="C35" s="285"/>
      <c r="D35" s="285"/>
      <c r="E35" s="285"/>
      <c r="F35" s="285"/>
      <c r="G35" s="285"/>
    </row>
  </sheetData>
  <sheetProtection/>
  <mergeCells count="10">
    <mergeCell ref="A33:E33"/>
    <mergeCell ref="A18:E18"/>
    <mergeCell ref="D7:E7"/>
    <mergeCell ref="A3:E3"/>
    <mergeCell ref="A16:E16"/>
    <mergeCell ref="A5:E5"/>
    <mergeCell ref="C20:D22"/>
    <mergeCell ref="B7:C7"/>
    <mergeCell ref="A7:A8"/>
    <mergeCell ref="B20:B23"/>
  </mergeCells>
  <printOptions horizontalCentered="1"/>
  <pageMargins left="0.7480314960629921" right="0.7480314960629921" top="0.8661417322834646" bottom="0.5118110236220472" header="0.5118110236220472" footer="0.5118110236220472"/>
  <pageSetup horizontalDpi="600" verticalDpi="600" orientation="portrait" paperSize="9" scale="91" r:id="rId1"/>
  <headerFooter alignWithMargins="0">
    <oddHeader xml:space="preserve">&amp;C&amp;"Times New Roman,Kalın"&amp;12LİSANSÜSTÜ PROGRAMLARA BAŞVURULARDA İNGİLİZCE YETERLİK
 (2011-2012 EĞİTİM ÖĞRETİM YILI II. DÖNEMİ) 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2"/>
  </sheetPr>
  <dimension ref="A3:L35"/>
  <sheetViews>
    <sheetView zoomScale="85" zoomScaleNormal="85" zoomScalePageLayoutView="0" workbookViewId="0" topLeftCell="A1">
      <selection activeCell="F25" sqref="F25"/>
    </sheetView>
  </sheetViews>
  <sheetFormatPr defaultColWidth="9.140625" defaultRowHeight="12.75"/>
  <cols>
    <col min="1" max="1" width="12.28125" style="0" customWidth="1"/>
    <col min="2" max="5" width="20.7109375" style="0" customWidth="1"/>
    <col min="6" max="6" width="59.140625" style="0" customWidth="1"/>
  </cols>
  <sheetData>
    <row r="3" spans="1:5" ht="12.75">
      <c r="A3" s="2035"/>
      <c r="B3" s="2035"/>
      <c r="C3" s="2035"/>
      <c r="D3" s="2035"/>
      <c r="E3" s="2035"/>
    </row>
    <row r="5" spans="1:5" ht="12.75" customHeight="1">
      <c r="A5" s="2037" t="s">
        <v>791</v>
      </c>
      <c r="B5" s="2037"/>
      <c r="C5" s="2037"/>
      <c r="D5" s="2037"/>
      <c r="E5" s="2037"/>
    </row>
    <row r="6" spans="1:5" ht="19.5" customHeight="1" thickBot="1">
      <c r="A6" s="489"/>
      <c r="B6" s="489"/>
      <c r="C6" s="489"/>
      <c r="D6" s="489"/>
      <c r="E6" s="489"/>
    </row>
    <row r="7" spans="1:5" ht="19.5" customHeight="1" thickBot="1">
      <c r="A7" s="2042" t="s">
        <v>382</v>
      </c>
      <c r="B7" s="2033" t="s">
        <v>177</v>
      </c>
      <c r="C7" s="2034"/>
      <c r="D7" s="2033" t="s">
        <v>669</v>
      </c>
      <c r="E7" s="2034"/>
    </row>
    <row r="8" spans="1:5" ht="30" customHeight="1" thickBot="1">
      <c r="A8" s="1928"/>
      <c r="B8" s="511" t="s">
        <v>780</v>
      </c>
      <c r="C8" s="511" t="s">
        <v>277</v>
      </c>
      <c r="D8" s="511" t="s">
        <v>780</v>
      </c>
      <c r="E8" s="511" t="s">
        <v>277</v>
      </c>
    </row>
    <row r="9" spans="1:5" ht="19.5" customHeight="1">
      <c r="A9" s="422" t="s">
        <v>385</v>
      </c>
      <c r="B9" s="499">
        <v>543</v>
      </c>
      <c r="C9" s="417">
        <v>539</v>
      </c>
      <c r="D9" s="499">
        <v>240</v>
      </c>
      <c r="E9" s="417">
        <v>239</v>
      </c>
    </row>
    <row r="10" spans="1:5" ht="19.5" customHeight="1">
      <c r="A10" s="423" t="s">
        <v>386</v>
      </c>
      <c r="B10" s="502">
        <v>251</v>
      </c>
      <c r="C10" s="419">
        <v>249</v>
      </c>
      <c r="D10" s="502">
        <v>168</v>
      </c>
      <c r="E10" s="419">
        <v>163</v>
      </c>
    </row>
    <row r="11" spans="1:5" ht="19.5" customHeight="1">
      <c r="A11" s="423" t="s">
        <v>387</v>
      </c>
      <c r="B11" s="502"/>
      <c r="C11" s="419"/>
      <c r="D11" s="502"/>
      <c r="E11" s="419"/>
    </row>
    <row r="12" spans="1:5" ht="19.5" customHeight="1">
      <c r="A12" s="423" t="s">
        <v>368</v>
      </c>
      <c r="B12" s="502">
        <v>44</v>
      </c>
      <c r="C12" s="419">
        <v>44</v>
      </c>
      <c r="D12" s="502">
        <v>69</v>
      </c>
      <c r="E12" s="419">
        <v>68</v>
      </c>
    </row>
    <row r="13" spans="1:5" ht="19.5" customHeight="1" thickBot="1">
      <c r="A13" s="424" t="s">
        <v>395</v>
      </c>
      <c r="B13" s="507">
        <v>37</v>
      </c>
      <c r="C13" s="421">
        <v>35</v>
      </c>
      <c r="D13" s="507">
        <v>13</v>
      </c>
      <c r="E13" s="421">
        <v>12</v>
      </c>
    </row>
    <row r="14" spans="1:5" ht="19.5" customHeight="1" thickBot="1">
      <c r="A14" s="594" t="s">
        <v>192</v>
      </c>
      <c r="B14" s="917">
        <f>SUM(B9:B13)</f>
        <v>875</v>
      </c>
      <c r="C14" s="511">
        <f>SUM(C9:C13)</f>
        <v>867</v>
      </c>
      <c r="D14" s="511">
        <v>384</v>
      </c>
      <c r="E14" s="511">
        <v>345</v>
      </c>
    </row>
    <row r="15" spans="1:5" ht="15.75" customHeight="1">
      <c r="A15" s="250"/>
      <c r="B15" s="904"/>
      <c r="C15" s="904"/>
      <c r="D15" s="904"/>
      <c r="E15" s="904"/>
    </row>
    <row r="16" spans="1:5" ht="15.75" customHeight="1">
      <c r="A16" s="2045" t="s">
        <v>1040</v>
      </c>
      <c r="B16" s="2045"/>
      <c r="C16" s="2045"/>
      <c r="D16" s="2045"/>
      <c r="E16" s="2045"/>
    </row>
    <row r="17" spans="1:5" ht="15.75" customHeight="1">
      <c r="A17" s="906"/>
      <c r="B17" s="906"/>
      <c r="C17" s="906"/>
      <c r="D17" s="906"/>
      <c r="E17" s="906"/>
    </row>
    <row r="18" spans="1:7" ht="15.75" customHeight="1">
      <c r="A18" s="2032" t="s">
        <v>792</v>
      </c>
      <c r="B18" s="2032"/>
      <c r="C18" s="2032"/>
      <c r="D18" s="2032"/>
      <c r="E18" s="2032"/>
      <c r="F18" s="318"/>
      <c r="G18" s="318"/>
    </row>
    <row r="19" spans="1:5" ht="15.75" customHeight="1" thickBot="1">
      <c r="A19" s="250"/>
      <c r="B19" s="250"/>
      <c r="C19" s="250"/>
      <c r="D19" s="250"/>
      <c r="E19" s="250"/>
    </row>
    <row r="20" spans="1:12" ht="19.5" customHeight="1">
      <c r="A20" s="250"/>
      <c r="B20" s="1935" t="s">
        <v>382</v>
      </c>
      <c r="C20" s="1910" t="s">
        <v>793</v>
      </c>
      <c r="D20" s="1913"/>
      <c r="E20" s="250"/>
      <c r="K20" s="25"/>
      <c r="L20" s="25"/>
    </row>
    <row r="21" spans="1:12" ht="19.5" customHeight="1">
      <c r="A21" s="250"/>
      <c r="B21" s="2043"/>
      <c r="C21" s="2038"/>
      <c r="D21" s="2039"/>
      <c r="E21" s="250"/>
      <c r="K21" s="25"/>
      <c r="L21" s="25"/>
    </row>
    <row r="22" spans="1:12" ht="19.5" customHeight="1" thickBot="1">
      <c r="A22" s="250"/>
      <c r="B22" s="2043"/>
      <c r="C22" s="2040"/>
      <c r="D22" s="2041"/>
      <c r="E22" s="250"/>
      <c r="K22" s="25"/>
      <c r="L22" s="25"/>
    </row>
    <row r="23" spans="1:12" ht="19.5" customHeight="1" thickBot="1">
      <c r="A23" s="250"/>
      <c r="B23" s="2044"/>
      <c r="C23" s="918" t="s">
        <v>389</v>
      </c>
      <c r="D23" s="893" t="s">
        <v>669</v>
      </c>
      <c r="E23" s="250"/>
      <c r="K23" s="25"/>
      <c r="L23" s="52"/>
    </row>
    <row r="24" spans="1:12" ht="19.5" customHeight="1">
      <c r="A24" s="250"/>
      <c r="B24" s="913" t="s">
        <v>385</v>
      </c>
      <c r="C24" s="808">
        <v>335</v>
      </c>
      <c r="D24" s="808">
        <v>100</v>
      </c>
      <c r="E24" s="250"/>
      <c r="K24" s="25"/>
      <c r="L24" s="52"/>
    </row>
    <row r="25" spans="1:12" ht="19.5" customHeight="1">
      <c r="A25" s="250"/>
      <c r="B25" s="914" t="s">
        <v>386</v>
      </c>
      <c r="C25" s="798">
        <v>117</v>
      </c>
      <c r="D25" s="798">
        <v>77</v>
      </c>
      <c r="E25" s="250"/>
      <c r="K25" s="25"/>
      <c r="L25" s="52"/>
    </row>
    <row r="26" spans="1:12" ht="19.5" customHeight="1">
      <c r="A26" s="250"/>
      <c r="B26" s="914" t="s">
        <v>387</v>
      </c>
      <c r="C26" s="798"/>
      <c r="D26" s="798"/>
      <c r="E26" s="250"/>
      <c r="K26" s="25"/>
      <c r="L26" s="52"/>
    </row>
    <row r="27" spans="1:12" ht="19.5" customHeight="1">
      <c r="A27" s="250"/>
      <c r="B27" s="914" t="s">
        <v>368</v>
      </c>
      <c r="C27" s="798">
        <v>31</v>
      </c>
      <c r="D27" s="798">
        <v>41</v>
      </c>
      <c r="E27" s="250"/>
      <c r="K27" s="25"/>
      <c r="L27" s="52"/>
    </row>
    <row r="28" spans="1:12" ht="19.5" customHeight="1" thickBot="1">
      <c r="A28" s="250"/>
      <c r="B28" s="915" t="s">
        <v>395</v>
      </c>
      <c r="C28" s="821">
        <v>17</v>
      </c>
      <c r="D28" s="821">
        <v>8</v>
      </c>
      <c r="E28" s="250"/>
      <c r="K28" s="25"/>
      <c r="L28" s="52"/>
    </row>
    <row r="29" spans="1:12" ht="19.5" customHeight="1" thickBot="1">
      <c r="A29" s="250"/>
      <c r="B29" s="911" t="s">
        <v>192</v>
      </c>
      <c r="C29" s="511">
        <f>SUM(C24:C28)</f>
        <v>500</v>
      </c>
      <c r="D29" s="511">
        <f>SUM(D24:D28)</f>
        <v>226</v>
      </c>
      <c r="E29" s="250"/>
      <c r="K29" s="25"/>
      <c r="L29" s="52"/>
    </row>
    <row r="30" spans="1:12" ht="19.5" customHeight="1">
      <c r="A30" s="250"/>
      <c r="B30" s="912"/>
      <c r="C30" s="489"/>
      <c r="D30" s="489"/>
      <c r="E30" s="250"/>
      <c r="K30" s="25"/>
      <c r="L30" s="52"/>
    </row>
    <row r="31" spans="1:12" ht="15.75">
      <c r="A31" s="250" t="s">
        <v>16</v>
      </c>
      <c r="B31" s="250"/>
      <c r="C31" s="250"/>
      <c r="D31" s="250"/>
      <c r="E31" s="250"/>
      <c r="F31" s="317"/>
      <c r="G31" s="180"/>
      <c r="H31" s="180"/>
      <c r="I31" s="54"/>
      <c r="J31" s="25"/>
      <c r="K31" s="25"/>
      <c r="L31" s="52"/>
    </row>
    <row r="32" spans="1:6" ht="12.75" customHeight="1">
      <c r="A32" s="250" t="s">
        <v>10</v>
      </c>
      <c r="B32" s="250"/>
      <c r="C32" s="250"/>
      <c r="D32" s="250"/>
      <c r="E32" s="250"/>
      <c r="F32" s="14"/>
    </row>
    <row r="33" spans="1:7" ht="15.75">
      <c r="A33" s="2045"/>
      <c r="B33" s="2045"/>
      <c r="C33" s="2045"/>
      <c r="D33" s="2045"/>
      <c r="E33" s="2045"/>
      <c r="F33" s="285"/>
      <c r="G33" s="285"/>
    </row>
    <row r="34" spans="1:7" ht="15.75">
      <c r="A34" s="905"/>
      <c r="B34" s="905"/>
      <c r="C34" s="905"/>
      <c r="D34" s="905"/>
      <c r="E34" s="905"/>
      <c r="F34" s="285"/>
      <c r="G34" s="285"/>
    </row>
    <row r="35" spans="1:7" ht="12.75" customHeight="1">
      <c r="A35" s="285"/>
      <c r="B35" s="285"/>
      <c r="C35" s="285"/>
      <c r="D35" s="285"/>
      <c r="E35" s="285"/>
      <c r="F35" s="285"/>
      <c r="G35" s="285"/>
    </row>
  </sheetData>
  <sheetProtection/>
  <mergeCells count="10">
    <mergeCell ref="A33:E33"/>
    <mergeCell ref="A18:E18"/>
    <mergeCell ref="D7:E7"/>
    <mergeCell ref="A3:E3"/>
    <mergeCell ref="A16:E16"/>
    <mergeCell ref="A5:E5"/>
    <mergeCell ref="C20:D22"/>
    <mergeCell ref="B7:C7"/>
    <mergeCell ref="A7:A8"/>
    <mergeCell ref="B20:B23"/>
  </mergeCells>
  <printOptions horizontalCentered="1"/>
  <pageMargins left="0.7480314960629921" right="0.7480314960629921" top="0.8661417322834646" bottom="0.5118110236220472" header="0.5118110236220472" footer="0.5118110236220472"/>
  <pageSetup horizontalDpi="600" verticalDpi="600" orientation="portrait" paperSize="9" scale="91" r:id="rId1"/>
  <headerFooter alignWithMargins="0">
    <oddHeader xml:space="preserve">&amp;C&amp;"Times New Roman,Kalın"&amp;12LİSANSÜSTÜ PROGRAMLARA BAŞVURULARDA İNGİLİZCE YETERLİK (2012-2013 EĞİTİM ÖĞRETİM YILI I. DÖNEMİ) 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2"/>
  </sheetPr>
  <dimension ref="A1:O99"/>
  <sheetViews>
    <sheetView zoomScalePageLayoutView="0" workbookViewId="0" topLeftCell="A19">
      <selection activeCell="A54" sqref="A54"/>
    </sheetView>
  </sheetViews>
  <sheetFormatPr defaultColWidth="11.421875" defaultRowHeight="12.75"/>
  <cols>
    <col min="1" max="1" width="62.8515625" style="33" customWidth="1"/>
    <col min="2" max="2" width="19.7109375" style="34" customWidth="1"/>
    <col min="3" max="3" width="30.7109375" style="34" customWidth="1"/>
    <col min="4" max="4" width="41.7109375" style="35" customWidth="1"/>
    <col min="5" max="7" width="7.7109375" style="0" customWidth="1"/>
    <col min="8" max="14" width="7.7109375" style="13" customWidth="1"/>
    <col min="15" max="16384" width="11.421875" style="13" customWidth="1"/>
  </cols>
  <sheetData>
    <row r="1" spans="1:14" s="37" customFormat="1" ht="30" customHeight="1" thickBot="1">
      <c r="A1" s="490"/>
      <c r="B1" s="491" t="s">
        <v>634</v>
      </c>
      <c r="C1" s="491" t="s">
        <v>334</v>
      </c>
      <c r="D1" s="492" t="s">
        <v>635</v>
      </c>
      <c r="E1" s="461" t="s">
        <v>760</v>
      </c>
      <c r="F1" s="461" t="s">
        <v>762</v>
      </c>
      <c r="G1" s="461" t="s">
        <v>761</v>
      </c>
      <c r="H1" s="461" t="s">
        <v>763</v>
      </c>
      <c r="I1" s="461" t="s">
        <v>764</v>
      </c>
      <c r="J1" s="461" t="s">
        <v>765</v>
      </c>
      <c r="K1" s="461" t="s">
        <v>766</v>
      </c>
      <c r="L1" s="461" t="s">
        <v>767</v>
      </c>
      <c r="M1" s="461" t="s">
        <v>768</v>
      </c>
      <c r="N1" s="461" t="s">
        <v>769</v>
      </c>
    </row>
    <row r="2" spans="1:14" s="37" customFormat="1" ht="15" customHeight="1" thickBot="1">
      <c r="A2" s="493" t="s">
        <v>371</v>
      </c>
      <c r="B2" s="568"/>
      <c r="C2" s="569"/>
      <c r="D2" s="570"/>
      <c r="E2" s="571"/>
      <c r="F2" s="571"/>
      <c r="G2" s="571"/>
      <c r="H2" s="571"/>
      <c r="I2" s="571"/>
      <c r="J2" s="571"/>
      <c r="K2" s="571"/>
      <c r="L2" s="571"/>
      <c r="M2" s="571"/>
      <c r="N2" s="598"/>
    </row>
    <row r="3" spans="1:14" ht="15" customHeight="1">
      <c r="A3" s="572" t="s">
        <v>201</v>
      </c>
      <c r="B3" s="499">
        <v>26</v>
      </c>
      <c r="C3" s="573">
        <v>833</v>
      </c>
      <c r="D3" s="556">
        <v>32.03</v>
      </c>
      <c r="E3" s="499">
        <v>138</v>
      </c>
      <c r="F3" s="416">
        <v>133</v>
      </c>
      <c r="G3" s="416">
        <v>179</v>
      </c>
      <c r="H3" s="416">
        <v>136</v>
      </c>
      <c r="I3" s="416">
        <v>96</v>
      </c>
      <c r="J3" s="416">
        <v>51</v>
      </c>
      <c r="K3" s="416">
        <v>32</v>
      </c>
      <c r="L3" s="416">
        <v>13</v>
      </c>
      <c r="M3" s="416">
        <v>28</v>
      </c>
      <c r="N3" s="417">
        <v>27</v>
      </c>
    </row>
    <row r="4" spans="1:14" ht="15" customHeight="1">
      <c r="A4" s="574" t="s">
        <v>197</v>
      </c>
      <c r="B4" s="575">
        <v>36</v>
      </c>
      <c r="C4" s="418">
        <v>1521</v>
      </c>
      <c r="D4" s="576">
        <v>42.25</v>
      </c>
      <c r="E4" s="502">
        <v>264</v>
      </c>
      <c r="F4" s="418">
        <v>261</v>
      </c>
      <c r="G4" s="418">
        <v>297</v>
      </c>
      <c r="H4" s="418">
        <v>192</v>
      </c>
      <c r="I4" s="418">
        <v>195</v>
      </c>
      <c r="J4" s="418">
        <v>110</v>
      </c>
      <c r="K4" s="418">
        <v>100</v>
      </c>
      <c r="L4" s="418">
        <v>30</v>
      </c>
      <c r="M4" s="418">
        <v>40</v>
      </c>
      <c r="N4" s="419">
        <v>32</v>
      </c>
    </row>
    <row r="5" spans="1:14" ht="15" customHeight="1" thickBot="1">
      <c r="A5" s="577" t="s">
        <v>200</v>
      </c>
      <c r="B5" s="507">
        <v>23</v>
      </c>
      <c r="C5" s="578">
        <v>964</v>
      </c>
      <c r="D5" s="539">
        <v>41.91</v>
      </c>
      <c r="E5" s="587">
        <v>189</v>
      </c>
      <c r="F5" s="590">
        <v>139</v>
      </c>
      <c r="G5" s="590">
        <v>171</v>
      </c>
      <c r="H5" s="590">
        <v>100</v>
      </c>
      <c r="I5" s="590">
        <v>95</v>
      </c>
      <c r="J5" s="590">
        <v>69</v>
      </c>
      <c r="K5" s="590">
        <v>77</v>
      </c>
      <c r="L5" s="590">
        <v>31</v>
      </c>
      <c r="M5" s="590">
        <v>33</v>
      </c>
      <c r="N5" s="591">
        <v>60</v>
      </c>
    </row>
    <row r="6" spans="1:14" ht="15" customHeight="1" thickBot="1">
      <c r="A6" s="246" t="s">
        <v>192</v>
      </c>
      <c r="B6" s="557">
        <f>SUM(B3:B5)</f>
        <v>85</v>
      </c>
      <c r="C6" s="511">
        <f>SUM(C3:C5)</f>
        <v>3318</v>
      </c>
      <c r="D6" s="721">
        <v>39.03</v>
      </c>
      <c r="E6" s="525">
        <f>SUM(E3:E5)</f>
        <v>591</v>
      </c>
      <c r="F6" s="525">
        <f aca="true" t="shared" si="0" ref="F6:N6">SUM(F3:F5)</f>
        <v>533</v>
      </c>
      <c r="G6" s="525">
        <f t="shared" si="0"/>
        <v>647</v>
      </c>
      <c r="H6" s="525">
        <f t="shared" si="0"/>
        <v>428</v>
      </c>
      <c r="I6" s="525">
        <f t="shared" si="0"/>
        <v>386</v>
      </c>
      <c r="J6" s="525">
        <f t="shared" si="0"/>
        <v>230</v>
      </c>
      <c r="K6" s="525">
        <f t="shared" si="0"/>
        <v>209</v>
      </c>
      <c r="L6" s="525">
        <f t="shared" si="0"/>
        <v>74</v>
      </c>
      <c r="M6" s="525">
        <f t="shared" si="0"/>
        <v>101</v>
      </c>
      <c r="N6" s="511">
        <f t="shared" si="0"/>
        <v>119</v>
      </c>
    </row>
    <row r="7" spans="1:14" ht="15" customHeight="1" thickBot="1">
      <c r="A7" s="579" t="s">
        <v>616</v>
      </c>
      <c r="B7" s="513"/>
      <c r="C7" s="580"/>
      <c r="D7" s="515"/>
      <c r="E7" s="559"/>
      <c r="F7" s="559"/>
      <c r="G7" s="559"/>
      <c r="H7" s="559"/>
      <c r="I7" s="559"/>
      <c r="J7" s="559"/>
      <c r="K7" s="559"/>
      <c r="L7" s="559"/>
      <c r="M7" s="559"/>
      <c r="N7" s="561"/>
    </row>
    <row r="8" spans="1:14" ht="15" customHeight="1">
      <c r="A8" s="572" t="s">
        <v>202</v>
      </c>
      <c r="B8" s="499">
        <v>26</v>
      </c>
      <c r="C8" s="573">
        <v>912</v>
      </c>
      <c r="D8" s="556">
        <v>35.07</v>
      </c>
      <c r="E8" s="499">
        <v>234</v>
      </c>
      <c r="F8" s="416">
        <v>122</v>
      </c>
      <c r="G8" s="416">
        <v>134</v>
      </c>
      <c r="H8" s="416">
        <v>105</v>
      </c>
      <c r="I8" s="416">
        <v>124</v>
      </c>
      <c r="J8" s="416">
        <v>77</v>
      </c>
      <c r="K8" s="416">
        <v>42</v>
      </c>
      <c r="L8" s="416">
        <v>26</v>
      </c>
      <c r="M8" s="416">
        <v>22</v>
      </c>
      <c r="N8" s="417">
        <v>26</v>
      </c>
    </row>
    <row r="9" spans="1:14" ht="15" customHeight="1">
      <c r="A9" s="581" t="s">
        <v>204</v>
      </c>
      <c r="B9" s="502">
        <v>3</v>
      </c>
      <c r="C9" s="582">
        <v>108</v>
      </c>
      <c r="D9" s="538">
        <v>36</v>
      </c>
      <c r="E9" s="502">
        <v>15</v>
      </c>
      <c r="F9" s="418">
        <v>11</v>
      </c>
      <c r="G9" s="418">
        <v>15</v>
      </c>
      <c r="H9" s="418">
        <v>11</v>
      </c>
      <c r="I9" s="418">
        <v>4</v>
      </c>
      <c r="J9" s="418">
        <v>8</v>
      </c>
      <c r="K9" s="418">
        <v>9</v>
      </c>
      <c r="L9" s="418">
        <v>23</v>
      </c>
      <c r="M9" s="418">
        <v>6</v>
      </c>
      <c r="N9" s="419">
        <v>6</v>
      </c>
    </row>
    <row r="10" spans="1:14" ht="15" customHeight="1">
      <c r="A10" s="581" t="s">
        <v>207</v>
      </c>
      <c r="B10" s="502">
        <v>21</v>
      </c>
      <c r="C10" s="582">
        <v>839</v>
      </c>
      <c r="D10" s="538">
        <v>39.95</v>
      </c>
      <c r="E10" s="502">
        <v>174</v>
      </c>
      <c r="F10" s="418">
        <v>109</v>
      </c>
      <c r="G10" s="418">
        <v>122</v>
      </c>
      <c r="H10" s="418">
        <v>75</v>
      </c>
      <c r="I10" s="418">
        <v>88</v>
      </c>
      <c r="J10" s="418">
        <v>54</v>
      </c>
      <c r="K10" s="418">
        <v>58</v>
      </c>
      <c r="L10" s="418">
        <v>34</v>
      </c>
      <c r="M10" s="418">
        <v>71</v>
      </c>
      <c r="N10" s="419">
        <v>54</v>
      </c>
    </row>
    <row r="11" spans="1:14" ht="15" customHeight="1">
      <c r="A11" s="581" t="s">
        <v>209</v>
      </c>
      <c r="B11" s="502">
        <v>37</v>
      </c>
      <c r="C11" s="582">
        <v>3626</v>
      </c>
      <c r="D11" s="538">
        <v>98</v>
      </c>
      <c r="E11" s="502">
        <v>262</v>
      </c>
      <c r="F11" s="418">
        <v>235</v>
      </c>
      <c r="G11" s="418">
        <v>354</v>
      </c>
      <c r="H11" s="418">
        <v>334</v>
      </c>
      <c r="I11" s="418">
        <v>505</v>
      </c>
      <c r="J11" s="418">
        <v>298</v>
      </c>
      <c r="K11" s="418">
        <v>303</v>
      </c>
      <c r="L11" s="418">
        <v>335</v>
      </c>
      <c r="M11" s="418">
        <v>705</v>
      </c>
      <c r="N11" s="419">
        <v>295</v>
      </c>
    </row>
    <row r="12" spans="1:14" ht="15" customHeight="1">
      <c r="A12" s="581" t="s">
        <v>212</v>
      </c>
      <c r="B12" s="502">
        <v>13</v>
      </c>
      <c r="C12" s="582">
        <v>711</v>
      </c>
      <c r="D12" s="538">
        <v>54.69</v>
      </c>
      <c r="E12" s="502">
        <v>94</v>
      </c>
      <c r="F12" s="418">
        <v>66</v>
      </c>
      <c r="G12" s="418">
        <v>98</v>
      </c>
      <c r="H12" s="418">
        <v>109</v>
      </c>
      <c r="I12" s="418">
        <v>97</v>
      </c>
      <c r="J12" s="418">
        <v>88</v>
      </c>
      <c r="K12" s="418">
        <v>83</v>
      </c>
      <c r="L12" s="418">
        <v>40</v>
      </c>
      <c r="M12" s="418">
        <v>25</v>
      </c>
      <c r="N12" s="419">
        <v>11</v>
      </c>
    </row>
    <row r="13" spans="1:14" ht="15" customHeight="1">
      <c r="A13" s="581" t="s">
        <v>203</v>
      </c>
      <c r="B13" s="502">
        <v>33</v>
      </c>
      <c r="C13" s="582">
        <v>2929</v>
      </c>
      <c r="D13" s="538">
        <v>88.75</v>
      </c>
      <c r="E13" s="502">
        <v>184</v>
      </c>
      <c r="F13" s="418">
        <v>209</v>
      </c>
      <c r="G13" s="418">
        <v>283</v>
      </c>
      <c r="H13" s="418">
        <v>398</v>
      </c>
      <c r="I13" s="418">
        <v>534</v>
      </c>
      <c r="J13" s="418">
        <v>364</v>
      </c>
      <c r="K13" s="418">
        <v>286</v>
      </c>
      <c r="L13" s="418">
        <v>260</v>
      </c>
      <c r="M13" s="418">
        <v>334</v>
      </c>
      <c r="N13" s="419">
        <v>77</v>
      </c>
    </row>
    <row r="14" spans="1:14" ht="15" customHeight="1">
      <c r="A14" s="581" t="s">
        <v>206</v>
      </c>
      <c r="B14" s="502">
        <v>32</v>
      </c>
      <c r="C14" s="582">
        <v>6249</v>
      </c>
      <c r="D14" s="538">
        <v>195.28</v>
      </c>
      <c r="E14" s="502">
        <v>534</v>
      </c>
      <c r="F14" s="418">
        <v>413</v>
      </c>
      <c r="G14" s="418">
        <v>566</v>
      </c>
      <c r="H14" s="418">
        <v>711</v>
      </c>
      <c r="I14" s="418">
        <v>807</v>
      </c>
      <c r="J14" s="418">
        <v>712</v>
      </c>
      <c r="K14" s="418">
        <v>644</v>
      </c>
      <c r="L14" s="418">
        <v>650</v>
      </c>
      <c r="M14" s="418">
        <v>495</v>
      </c>
      <c r="N14" s="419">
        <v>717</v>
      </c>
    </row>
    <row r="15" spans="1:14" ht="15" customHeight="1">
      <c r="A15" s="581" t="s">
        <v>210</v>
      </c>
      <c r="B15" s="502">
        <v>26</v>
      </c>
      <c r="C15" s="582">
        <v>1348</v>
      </c>
      <c r="D15" s="538">
        <v>51.84</v>
      </c>
      <c r="E15" s="502">
        <v>484</v>
      </c>
      <c r="F15" s="418">
        <v>266</v>
      </c>
      <c r="G15" s="418">
        <v>156</v>
      </c>
      <c r="H15" s="418">
        <v>106</v>
      </c>
      <c r="I15" s="418">
        <v>76</v>
      </c>
      <c r="J15" s="418">
        <v>56</v>
      </c>
      <c r="K15" s="418">
        <v>57</v>
      </c>
      <c r="L15" s="418">
        <v>29</v>
      </c>
      <c r="M15" s="418">
        <v>78</v>
      </c>
      <c r="N15" s="419">
        <v>40</v>
      </c>
    </row>
    <row r="16" spans="1:14" ht="15" customHeight="1">
      <c r="A16" s="581" t="s">
        <v>211</v>
      </c>
      <c r="B16" s="502">
        <v>20</v>
      </c>
      <c r="C16" s="582">
        <v>1257</v>
      </c>
      <c r="D16" s="538">
        <v>62.85</v>
      </c>
      <c r="E16" s="502">
        <v>275</v>
      </c>
      <c r="F16" s="418">
        <v>199</v>
      </c>
      <c r="G16" s="418">
        <v>198</v>
      </c>
      <c r="H16" s="418">
        <v>140</v>
      </c>
      <c r="I16" s="418">
        <v>127</v>
      </c>
      <c r="J16" s="418">
        <v>78</v>
      </c>
      <c r="K16" s="418">
        <v>76</v>
      </c>
      <c r="L16" s="418">
        <v>46</v>
      </c>
      <c r="M16" s="418">
        <v>64</v>
      </c>
      <c r="N16" s="419">
        <v>54</v>
      </c>
    </row>
    <row r="17" spans="1:14" ht="15" customHeight="1" thickBot="1">
      <c r="A17" s="583" t="s">
        <v>205</v>
      </c>
      <c r="B17" s="507">
        <v>30</v>
      </c>
      <c r="C17" s="578">
        <v>815</v>
      </c>
      <c r="D17" s="539">
        <v>27.16</v>
      </c>
      <c r="E17" s="587">
        <v>192</v>
      </c>
      <c r="F17" s="590">
        <v>138</v>
      </c>
      <c r="G17" s="590">
        <v>126</v>
      </c>
      <c r="H17" s="590">
        <v>85</v>
      </c>
      <c r="I17" s="590">
        <v>63</v>
      </c>
      <c r="J17" s="590">
        <v>44</v>
      </c>
      <c r="K17" s="590">
        <v>70</v>
      </c>
      <c r="L17" s="590">
        <v>19</v>
      </c>
      <c r="M17" s="590">
        <v>60</v>
      </c>
      <c r="N17" s="591">
        <v>18</v>
      </c>
    </row>
    <row r="18" spans="1:14" ht="15" customHeight="1" thickBot="1">
      <c r="A18" s="246" t="s">
        <v>192</v>
      </c>
      <c r="B18" s="510">
        <f>SUM(B8:B17)</f>
        <v>241</v>
      </c>
      <c r="C18" s="511">
        <f>SUM(C8:C17)</f>
        <v>18794</v>
      </c>
      <c r="D18" s="725">
        <v>77.98</v>
      </c>
      <c r="E18" s="525">
        <f>SUM(E8:E17)</f>
        <v>2448</v>
      </c>
      <c r="F18" s="525">
        <f aca="true" t="shared" si="1" ref="F18:N18">SUM(F8:F17)</f>
        <v>1768</v>
      </c>
      <c r="G18" s="525">
        <f t="shared" si="1"/>
        <v>2052</v>
      </c>
      <c r="H18" s="525">
        <f t="shared" si="1"/>
        <v>2074</v>
      </c>
      <c r="I18" s="525">
        <f t="shared" si="1"/>
        <v>2425</v>
      </c>
      <c r="J18" s="525">
        <f t="shared" si="1"/>
        <v>1779</v>
      </c>
      <c r="K18" s="525">
        <f t="shared" si="1"/>
        <v>1628</v>
      </c>
      <c r="L18" s="525">
        <f t="shared" si="1"/>
        <v>1462</v>
      </c>
      <c r="M18" s="525">
        <f t="shared" si="1"/>
        <v>1860</v>
      </c>
      <c r="N18" s="511">
        <f t="shared" si="1"/>
        <v>1298</v>
      </c>
    </row>
    <row r="19" spans="1:14" ht="15" customHeight="1" thickBot="1">
      <c r="A19" s="579" t="s">
        <v>373</v>
      </c>
      <c r="B19" s="513"/>
      <c r="C19" s="580"/>
      <c r="D19" s="515"/>
      <c r="E19" s="559"/>
      <c r="F19" s="559"/>
      <c r="G19" s="559"/>
      <c r="H19" s="559"/>
      <c r="I19" s="559"/>
      <c r="J19" s="559"/>
      <c r="K19" s="559"/>
      <c r="L19" s="559"/>
      <c r="M19" s="559"/>
      <c r="N19" s="561"/>
    </row>
    <row r="20" spans="1:14" ht="15" customHeight="1">
      <c r="A20" s="584" t="s">
        <v>214</v>
      </c>
      <c r="B20" s="499">
        <v>33</v>
      </c>
      <c r="C20" s="573">
        <v>2686</v>
      </c>
      <c r="D20" s="556">
        <v>81.39</v>
      </c>
      <c r="E20" s="499">
        <v>444</v>
      </c>
      <c r="F20" s="416">
        <v>305</v>
      </c>
      <c r="G20" s="416">
        <v>326</v>
      </c>
      <c r="H20" s="416">
        <v>328</v>
      </c>
      <c r="I20" s="416">
        <v>337</v>
      </c>
      <c r="J20" s="416">
        <v>222</v>
      </c>
      <c r="K20" s="416">
        <v>246</v>
      </c>
      <c r="L20" s="416">
        <v>162</v>
      </c>
      <c r="M20" s="416">
        <v>249</v>
      </c>
      <c r="N20" s="417">
        <v>67</v>
      </c>
    </row>
    <row r="21" spans="1:14" ht="15" customHeight="1">
      <c r="A21" s="581" t="s">
        <v>216</v>
      </c>
      <c r="B21" s="502">
        <v>37</v>
      </c>
      <c r="C21" s="582">
        <v>1664</v>
      </c>
      <c r="D21" s="538">
        <v>44.97</v>
      </c>
      <c r="E21" s="502">
        <v>263</v>
      </c>
      <c r="F21" s="418">
        <v>227</v>
      </c>
      <c r="G21" s="418">
        <v>277</v>
      </c>
      <c r="H21" s="418">
        <v>226</v>
      </c>
      <c r="I21" s="418">
        <v>207</v>
      </c>
      <c r="J21" s="418">
        <v>133</v>
      </c>
      <c r="K21" s="418">
        <v>157</v>
      </c>
      <c r="L21" s="418">
        <v>72</v>
      </c>
      <c r="M21" s="418">
        <v>52</v>
      </c>
      <c r="N21" s="419">
        <v>50</v>
      </c>
    </row>
    <row r="22" spans="1:14" ht="15" customHeight="1">
      <c r="A22" s="585" t="s">
        <v>540</v>
      </c>
      <c r="B22" s="502">
        <v>8</v>
      </c>
      <c r="C22" s="582">
        <v>286</v>
      </c>
      <c r="D22" s="538">
        <v>35.75</v>
      </c>
      <c r="E22" s="502">
        <v>28</v>
      </c>
      <c r="F22" s="418">
        <v>17</v>
      </c>
      <c r="G22" s="418">
        <v>32</v>
      </c>
      <c r="H22" s="418">
        <v>35</v>
      </c>
      <c r="I22" s="418">
        <v>38</v>
      </c>
      <c r="J22" s="418">
        <v>43</v>
      </c>
      <c r="K22" s="418">
        <v>37</v>
      </c>
      <c r="L22" s="418">
        <v>22</v>
      </c>
      <c r="M22" s="418">
        <v>24</v>
      </c>
      <c r="N22" s="419">
        <v>10</v>
      </c>
    </row>
    <row r="23" spans="1:14" ht="15" customHeight="1">
      <c r="A23" s="581" t="s">
        <v>213</v>
      </c>
      <c r="B23" s="502">
        <v>29</v>
      </c>
      <c r="C23" s="582">
        <v>1955</v>
      </c>
      <c r="D23" s="538">
        <v>67.41</v>
      </c>
      <c r="E23" s="502">
        <v>379</v>
      </c>
      <c r="F23" s="418">
        <v>289</v>
      </c>
      <c r="G23" s="418">
        <v>334</v>
      </c>
      <c r="H23" s="418">
        <v>255</v>
      </c>
      <c r="I23" s="418">
        <v>225</v>
      </c>
      <c r="J23" s="418">
        <v>144</v>
      </c>
      <c r="K23" s="418">
        <v>147</v>
      </c>
      <c r="L23" s="418">
        <v>52</v>
      </c>
      <c r="M23" s="418">
        <v>85</v>
      </c>
      <c r="N23" s="419">
        <v>45</v>
      </c>
    </row>
    <row r="24" spans="1:14" ht="15" customHeight="1">
      <c r="A24" s="581" t="s">
        <v>215</v>
      </c>
      <c r="B24" s="502">
        <v>23</v>
      </c>
      <c r="C24" s="582">
        <v>1155</v>
      </c>
      <c r="D24" s="538">
        <v>50.21</v>
      </c>
      <c r="E24" s="502">
        <v>356</v>
      </c>
      <c r="F24" s="418">
        <v>225</v>
      </c>
      <c r="G24" s="418">
        <v>174</v>
      </c>
      <c r="H24" s="418">
        <v>121</v>
      </c>
      <c r="I24" s="418">
        <v>106</v>
      </c>
      <c r="J24" s="418">
        <v>46</v>
      </c>
      <c r="K24" s="418">
        <v>50</v>
      </c>
      <c r="L24" s="418">
        <v>20</v>
      </c>
      <c r="M24" s="418">
        <v>28</v>
      </c>
      <c r="N24" s="419">
        <v>29</v>
      </c>
    </row>
    <row r="25" spans="1:14" ht="15" customHeight="1" thickBot="1">
      <c r="A25" s="586" t="s">
        <v>394</v>
      </c>
      <c r="B25" s="587">
        <v>8</v>
      </c>
      <c r="C25" s="588">
        <v>209</v>
      </c>
      <c r="D25" s="589">
        <v>26.12</v>
      </c>
      <c r="E25" s="587">
        <v>39</v>
      </c>
      <c r="F25" s="590">
        <v>38</v>
      </c>
      <c r="G25" s="590">
        <v>36</v>
      </c>
      <c r="H25" s="590">
        <v>27</v>
      </c>
      <c r="I25" s="590">
        <v>18</v>
      </c>
      <c r="J25" s="590">
        <v>19</v>
      </c>
      <c r="K25" s="590">
        <v>14</v>
      </c>
      <c r="L25" s="590"/>
      <c r="M25" s="590">
        <v>15</v>
      </c>
      <c r="N25" s="591">
        <v>3</v>
      </c>
    </row>
    <row r="26" spans="1:14" ht="15" customHeight="1" thickBot="1">
      <c r="A26" s="246" t="s">
        <v>192</v>
      </c>
      <c r="B26" s="525">
        <f>SUM(B20:B25)</f>
        <v>138</v>
      </c>
      <c r="C26" s="511">
        <f>SUM(C20:C25)</f>
        <v>7955</v>
      </c>
      <c r="D26" s="724">
        <v>57.64</v>
      </c>
      <c r="E26" s="525">
        <f>SUM(E20:E25)</f>
        <v>1509</v>
      </c>
      <c r="F26" s="525">
        <f aca="true" t="shared" si="2" ref="F26:N26">SUM(F20:F25)</f>
        <v>1101</v>
      </c>
      <c r="G26" s="525">
        <f t="shared" si="2"/>
        <v>1179</v>
      </c>
      <c r="H26" s="525">
        <f t="shared" si="2"/>
        <v>992</v>
      </c>
      <c r="I26" s="525">
        <f t="shared" si="2"/>
        <v>931</v>
      </c>
      <c r="J26" s="525">
        <f t="shared" si="2"/>
        <v>607</v>
      </c>
      <c r="K26" s="525">
        <f t="shared" si="2"/>
        <v>651</v>
      </c>
      <c r="L26" s="525">
        <f t="shared" si="2"/>
        <v>328</v>
      </c>
      <c r="M26" s="525">
        <f t="shared" si="2"/>
        <v>453</v>
      </c>
      <c r="N26" s="511">
        <f t="shared" si="2"/>
        <v>204</v>
      </c>
    </row>
    <row r="27" spans="1:14" ht="15" customHeight="1" thickBot="1">
      <c r="A27" s="599" t="s">
        <v>374</v>
      </c>
      <c r="B27" s="513"/>
      <c r="C27" s="580"/>
      <c r="D27" s="515"/>
      <c r="E27" s="559"/>
      <c r="F27" s="559"/>
      <c r="G27" s="559"/>
      <c r="H27" s="559"/>
      <c r="I27" s="559"/>
      <c r="J27" s="559"/>
      <c r="K27" s="559"/>
      <c r="L27" s="559"/>
      <c r="M27" s="559"/>
      <c r="N27" s="561"/>
    </row>
    <row r="28" spans="1:14" s="18" customFormat="1" ht="15" customHeight="1">
      <c r="A28" s="247" t="s">
        <v>617</v>
      </c>
      <c r="B28" s="462">
        <v>16</v>
      </c>
      <c r="C28" s="573">
        <v>767</v>
      </c>
      <c r="D28" s="556">
        <v>47.93</v>
      </c>
      <c r="E28" s="499">
        <v>241</v>
      </c>
      <c r="F28" s="416">
        <v>138</v>
      </c>
      <c r="G28" s="416">
        <v>150</v>
      </c>
      <c r="H28" s="416">
        <v>72</v>
      </c>
      <c r="I28" s="416">
        <v>50</v>
      </c>
      <c r="J28" s="416">
        <v>24</v>
      </c>
      <c r="K28" s="416">
        <v>19</v>
      </c>
      <c r="L28" s="416">
        <v>17</v>
      </c>
      <c r="M28" s="416">
        <v>38</v>
      </c>
      <c r="N28" s="417">
        <v>18</v>
      </c>
    </row>
    <row r="29" spans="1:14" ht="15" customHeight="1">
      <c r="A29" s="248" t="s">
        <v>164</v>
      </c>
      <c r="B29" s="458">
        <v>13</v>
      </c>
      <c r="C29" s="582">
        <v>235</v>
      </c>
      <c r="D29" s="538">
        <v>18.07</v>
      </c>
      <c r="E29" s="502">
        <v>78</v>
      </c>
      <c r="F29" s="418">
        <v>37</v>
      </c>
      <c r="G29" s="418">
        <v>52</v>
      </c>
      <c r="H29" s="418">
        <v>28</v>
      </c>
      <c r="I29" s="418">
        <v>12</v>
      </c>
      <c r="J29" s="418">
        <v>9</v>
      </c>
      <c r="K29" s="418">
        <v>8</v>
      </c>
      <c r="L29" s="418">
        <v>2</v>
      </c>
      <c r="M29" s="418">
        <v>2</v>
      </c>
      <c r="N29" s="419">
        <v>7</v>
      </c>
    </row>
    <row r="30" spans="1:14" ht="15" customHeight="1">
      <c r="A30" s="248" t="s">
        <v>219</v>
      </c>
      <c r="B30" s="458">
        <v>31</v>
      </c>
      <c r="C30" s="582">
        <v>2144</v>
      </c>
      <c r="D30" s="538">
        <v>69.16</v>
      </c>
      <c r="E30" s="502">
        <v>695</v>
      </c>
      <c r="F30" s="418">
        <v>422</v>
      </c>
      <c r="G30" s="418">
        <v>330</v>
      </c>
      <c r="H30" s="418">
        <v>232</v>
      </c>
      <c r="I30" s="418">
        <v>173</v>
      </c>
      <c r="J30" s="418">
        <v>107</v>
      </c>
      <c r="K30" s="418">
        <v>95</v>
      </c>
      <c r="L30" s="418">
        <v>19</v>
      </c>
      <c r="M30" s="418">
        <v>51</v>
      </c>
      <c r="N30" s="419">
        <v>20</v>
      </c>
    </row>
    <row r="31" spans="1:14" ht="15" customHeight="1">
      <c r="A31" s="248" t="s">
        <v>664</v>
      </c>
      <c r="B31" s="458">
        <v>14</v>
      </c>
      <c r="C31" s="582">
        <v>159</v>
      </c>
      <c r="D31" s="538">
        <v>11.35</v>
      </c>
      <c r="E31" s="502">
        <v>57</v>
      </c>
      <c r="F31" s="418">
        <v>24</v>
      </c>
      <c r="G31" s="418">
        <v>19</v>
      </c>
      <c r="H31" s="418">
        <v>17</v>
      </c>
      <c r="I31" s="418">
        <v>14</v>
      </c>
      <c r="J31" s="418">
        <v>9</v>
      </c>
      <c r="K31" s="418">
        <v>14</v>
      </c>
      <c r="L31" s="418">
        <v>3</v>
      </c>
      <c r="M31" s="418">
        <v>2</v>
      </c>
      <c r="N31" s="419"/>
    </row>
    <row r="32" spans="1:14" ht="15" customHeight="1">
      <c r="A32" s="248" t="s">
        <v>301</v>
      </c>
      <c r="B32" s="458">
        <v>8</v>
      </c>
      <c r="C32" s="582">
        <v>578</v>
      </c>
      <c r="D32" s="538">
        <v>72.25</v>
      </c>
      <c r="E32" s="502">
        <v>249</v>
      </c>
      <c r="F32" s="418">
        <v>120</v>
      </c>
      <c r="G32" s="418">
        <v>80</v>
      </c>
      <c r="H32" s="418">
        <v>53</v>
      </c>
      <c r="I32" s="418">
        <v>34</v>
      </c>
      <c r="J32" s="418">
        <v>16</v>
      </c>
      <c r="K32" s="418">
        <v>19</v>
      </c>
      <c r="L32" s="418">
        <v>3</v>
      </c>
      <c r="M32" s="418">
        <v>2</v>
      </c>
      <c r="N32" s="419">
        <v>2</v>
      </c>
    </row>
    <row r="33" spans="1:14" ht="16.5" customHeight="1">
      <c r="A33" s="1123" t="s">
        <v>1055</v>
      </c>
      <c r="B33" s="458">
        <v>14</v>
      </c>
      <c r="C33" s="582">
        <v>564</v>
      </c>
      <c r="D33" s="538">
        <v>40.28</v>
      </c>
      <c r="E33" s="502">
        <v>163</v>
      </c>
      <c r="F33" s="418">
        <v>121</v>
      </c>
      <c r="G33" s="418">
        <v>115</v>
      </c>
      <c r="H33" s="418">
        <v>58</v>
      </c>
      <c r="I33" s="418">
        <v>44</v>
      </c>
      <c r="J33" s="418">
        <v>22</v>
      </c>
      <c r="K33" s="418">
        <v>14</v>
      </c>
      <c r="L33" s="418">
        <v>8</v>
      </c>
      <c r="M33" s="418">
        <v>12</v>
      </c>
      <c r="N33" s="419">
        <v>7</v>
      </c>
    </row>
    <row r="34" spans="1:14" ht="15" customHeight="1">
      <c r="A34" s="248" t="s">
        <v>280</v>
      </c>
      <c r="B34" s="458">
        <v>9</v>
      </c>
      <c r="C34" s="582">
        <v>257</v>
      </c>
      <c r="D34" s="538">
        <v>28.55</v>
      </c>
      <c r="E34" s="502">
        <v>174</v>
      </c>
      <c r="F34" s="418">
        <v>46</v>
      </c>
      <c r="G34" s="418">
        <v>27</v>
      </c>
      <c r="H34" s="418">
        <v>5</v>
      </c>
      <c r="I34" s="418">
        <v>1</v>
      </c>
      <c r="J34" s="418"/>
      <c r="K34" s="418"/>
      <c r="L34" s="418"/>
      <c r="M34" s="418">
        <v>3</v>
      </c>
      <c r="N34" s="419">
        <v>1</v>
      </c>
    </row>
    <row r="35" spans="1:14" ht="15" customHeight="1" thickBot="1">
      <c r="A35" s="481" t="s">
        <v>281</v>
      </c>
      <c r="B35" s="848">
        <v>5</v>
      </c>
      <c r="C35" s="578">
        <v>880</v>
      </c>
      <c r="D35" s="539">
        <v>176</v>
      </c>
      <c r="E35" s="587">
        <v>349</v>
      </c>
      <c r="F35" s="590">
        <v>196</v>
      </c>
      <c r="G35" s="590">
        <v>156</v>
      </c>
      <c r="H35" s="590">
        <v>62</v>
      </c>
      <c r="I35" s="590">
        <v>56</v>
      </c>
      <c r="J35" s="590">
        <v>22</v>
      </c>
      <c r="K35" s="590">
        <v>17</v>
      </c>
      <c r="L35" s="590">
        <v>1</v>
      </c>
      <c r="M35" s="590">
        <v>5</v>
      </c>
      <c r="N35" s="591">
        <v>16</v>
      </c>
    </row>
    <row r="36" spans="1:14" ht="15" customHeight="1" thickBot="1">
      <c r="A36" s="594" t="s">
        <v>192</v>
      </c>
      <c r="B36" s="525">
        <f>SUM(B28:B35)</f>
        <v>110</v>
      </c>
      <c r="C36" s="511">
        <f>SUM(C28:C35)</f>
        <v>5584</v>
      </c>
      <c r="D36" s="724">
        <v>50.76</v>
      </c>
      <c r="E36" s="525">
        <f>SUM(E28:E35)</f>
        <v>2006</v>
      </c>
      <c r="F36" s="525">
        <f aca="true" t="shared" si="3" ref="F36:N36">SUM(F28:F35)</f>
        <v>1104</v>
      </c>
      <c r="G36" s="525">
        <f t="shared" si="3"/>
        <v>929</v>
      </c>
      <c r="H36" s="525">
        <f t="shared" si="3"/>
        <v>527</v>
      </c>
      <c r="I36" s="525">
        <f t="shared" si="3"/>
        <v>384</v>
      </c>
      <c r="J36" s="525">
        <f t="shared" si="3"/>
        <v>209</v>
      </c>
      <c r="K36" s="525">
        <f t="shared" si="3"/>
        <v>186</v>
      </c>
      <c r="L36" s="525">
        <f t="shared" si="3"/>
        <v>53</v>
      </c>
      <c r="M36" s="525">
        <f t="shared" si="3"/>
        <v>115</v>
      </c>
      <c r="N36" s="511">
        <f t="shared" si="3"/>
        <v>71</v>
      </c>
    </row>
    <row r="37" spans="1:14" ht="15" customHeight="1" thickBot="1">
      <c r="A37" s="599" t="s">
        <v>315</v>
      </c>
      <c r="B37" s="552"/>
      <c r="C37" s="600"/>
      <c r="D37" s="554"/>
      <c r="E37" s="593"/>
      <c r="F37" s="593"/>
      <c r="G37" s="593"/>
      <c r="H37" s="593"/>
      <c r="I37" s="593"/>
      <c r="J37" s="593"/>
      <c r="K37" s="593"/>
      <c r="L37" s="593"/>
      <c r="M37" s="593"/>
      <c r="N37" s="601"/>
    </row>
    <row r="38" spans="1:14" ht="15" customHeight="1">
      <c r="A38" s="572" t="s">
        <v>223</v>
      </c>
      <c r="B38" s="499">
        <v>23</v>
      </c>
      <c r="C38" s="573">
        <v>2600</v>
      </c>
      <c r="D38" s="556">
        <v>113.04</v>
      </c>
      <c r="E38" s="499">
        <v>357</v>
      </c>
      <c r="F38" s="416">
        <v>258</v>
      </c>
      <c r="G38" s="416">
        <v>290</v>
      </c>
      <c r="H38" s="416">
        <v>277</v>
      </c>
      <c r="I38" s="416">
        <v>347</v>
      </c>
      <c r="J38" s="416">
        <v>302</v>
      </c>
      <c r="K38" s="416">
        <v>327</v>
      </c>
      <c r="L38" s="416">
        <v>147</v>
      </c>
      <c r="M38" s="416">
        <v>121</v>
      </c>
      <c r="N38" s="417">
        <v>174</v>
      </c>
    </row>
    <row r="39" spans="1:14" ht="15" customHeight="1">
      <c r="A39" s="581" t="s">
        <v>225</v>
      </c>
      <c r="B39" s="502">
        <v>15</v>
      </c>
      <c r="C39" s="582">
        <v>566</v>
      </c>
      <c r="D39" s="538">
        <v>37.73</v>
      </c>
      <c r="E39" s="502">
        <v>73</v>
      </c>
      <c r="F39" s="418">
        <v>54</v>
      </c>
      <c r="G39" s="418">
        <v>87</v>
      </c>
      <c r="H39" s="418">
        <v>75</v>
      </c>
      <c r="I39" s="418">
        <v>71</v>
      </c>
      <c r="J39" s="418">
        <v>63</v>
      </c>
      <c r="K39" s="418">
        <v>71</v>
      </c>
      <c r="L39" s="418">
        <v>28</v>
      </c>
      <c r="M39" s="418">
        <v>27</v>
      </c>
      <c r="N39" s="419">
        <v>17</v>
      </c>
    </row>
    <row r="40" spans="1:14" ht="15" customHeight="1">
      <c r="A40" s="581" t="s">
        <v>289</v>
      </c>
      <c r="B40" s="502">
        <v>31</v>
      </c>
      <c r="C40" s="582">
        <v>3198</v>
      </c>
      <c r="D40" s="538">
        <v>103.16</v>
      </c>
      <c r="E40" s="502">
        <v>380</v>
      </c>
      <c r="F40" s="418">
        <v>374</v>
      </c>
      <c r="G40" s="418">
        <v>409</v>
      </c>
      <c r="H40" s="418">
        <v>401</v>
      </c>
      <c r="I40" s="418">
        <v>432</v>
      </c>
      <c r="J40" s="418">
        <v>275</v>
      </c>
      <c r="K40" s="418">
        <v>277</v>
      </c>
      <c r="L40" s="418">
        <v>155</v>
      </c>
      <c r="M40" s="418">
        <v>395</v>
      </c>
      <c r="N40" s="419">
        <v>100</v>
      </c>
    </row>
    <row r="41" spans="1:14" ht="15" customHeight="1">
      <c r="A41" s="581" t="s">
        <v>228</v>
      </c>
      <c r="B41" s="502">
        <v>17</v>
      </c>
      <c r="C41" s="582">
        <v>1032</v>
      </c>
      <c r="D41" s="538">
        <v>60.7</v>
      </c>
      <c r="E41" s="502">
        <v>108</v>
      </c>
      <c r="F41" s="418">
        <v>115</v>
      </c>
      <c r="G41" s="418">
        <v>167</v>
      </c>
      <c r="H41" s="418">
        <v>173</v>
      </c>
      <c r="I41" s="418">
        <v>159</v>
      </c>
      <c r="J41" s="418">
        <v>110</v>
      </c>
      <c r="K41" s="418">
        <v>83</v>
      </c>
      <c r="L41" s="418">
        <v>44</v>
      </c>
      <c r="M41" s="418">
        <v>29</v>
      </c>
      <c r="N41" s="419">
        <v>44</v>
      </c>
    </row>
    <row r="42" spans="1:14" ht="15" customHeight="1">
      <c r="A42" s="581" t="s">
        <v>226</v>
      </c>
      <c r="B42" s="502">
        <v>21</v>
      </c>
      <c r="C42" s="582">
        <v>713</v>
      </c>
      <c r="D42" s="538">
        <v>33.95</v>
      </c>
      <c r="E42" s="502">
        <v>111</v>
      </c>
      <c r="F42" s="418">
        <v>99</v>
      </c>
      <c r="G42" s="418">
        <v>95</v>
      </c>
      <c r="H42" s="418">
        <v>95</v>
      </c>
      <c r="I42" s="418">
        <v>99</v>
      </c>
      <c r="J42" s="418">
        <v>78</v>
      </c>
      <c r="K42" s="418">
        <v>55</v>
      </c>
      <c r="L42" s="418">
        <v>46</v>
      </c>
      <c r="M42" s="418">
        <v>18</v>
      </c>
      <c r="N42" s="419">
        <v>17</v>
      </c>
    </row>
    <row r="43" spans="1:14" ht="15" customHeight="1">
      <c r="A43" s="581" t="s">
        <v>173</v>
      </c>
      <c r="B43" s="502">
        <v>16</v>
      </c>
      <c r="C43" s="582">
        <v>1036</v>
      </c>
      <c r="D43" s="538">
        <v>64.75</v>
      </c>
      <c r="E43" s="502">
        <v>193</v>
      </c>
      <c r="F43" s="418">
        <v>113</v>
      </c>
      <c r="G43" s="418">
        <v>113</v>
      </c>
      <c r="H43" s="418">
        <v>114</v>
      </c>
      <c r="I43" s="418">
        <v>96</v>
      </c>
      <c r="J43" s="418">
        <v>117</v>
      </c>
      <c r="K43" s="418">
        <v>83</v>
      </c>
      <c r="L43" s="418">
        <v>79</v>
      </c>
      <c r="M43" s="418">
        <v>77</v>
      </c>
      <c r="N43" s="419">
        <v>51</v>
      </c>
    </row>
    <row r="44" spans="1:14" ht="15" customHeight="1">
      <c r="A44" s="581" t="s">
        <v>222</v>
      </c>
      <c r="B44" s="502">
        <v>54</v>
      </c>
      <c r="C44" s="582">
        <v>3374</v>
      </c>
      <c r="D44" s="538">
        <v>62.48</v>
      </c>
      <c r="E44" s="502">
        <v>367</v>
      </c>
      <c r="F44" s="418">
        <v>311</v>
      </c>
      <c r="G44" s="418">
        <v>394</v>
      </c>
      <c r="H44" s="418">
        <v>394</v>
      </c>
      <c r="I44" s="418">
        <v>413</v>
      </c>
      <c r="J44" s="418">
        <v>357</v>
      </c>
      <c r="K44" s="418">
        <v>313</v>
      </c>
      <c r="L44" s="418">
        <v>265</v>
      </c>
      <c r="M44" s="418">
        <v>397</v>
      </c>
      <c r="N44" s="419">
        <v>163</v>
      </c>
    </row>
    <row r="45" spans="1:14" ht="15" customHeight="1">
      <c r="A45" s="581" t="s">
        <v>227</v>
      </c>
      <c r="B45" s="502">
        <v>25</v>
      </c>
      <c r="C45" s="503">
        <v>836</v>
      </c>
      <c r="D45" s="538">
        <v>33.44</v>
      </c>
      <c r="E45" s="502">
        <v>150</v>
      </c>
      <c r="F45" s="418">
        <v>106</v>
      </c>
      <c r="G45" s="418">
        <v>139</v>
      </c>
      <c r="H45" s="418">
        <v>78</v>
      </c>
      <c r="I45" s="418">
        <v>75</v>
      </c>
      <c r="J45" s="418">
        <v>57</v>
      </c>
      <c r="K45" s="418">
        <v>93</v>
      </c>
      <c r="L45" s="418">
        <v>43</v>
      </c>
      <c r="M45" s="418">
        <v>62</v>
      </c>
      <c r="N45" s="419">
        <v>33</v>
      </c>
    </row>
    <row r="46" spans="1:14" ht="15" customHeight="1">
      <c r="A46" s="581" t="s">
        <v>224</v>
      </c>
      <c r="B46" s="502">
        <v>14</v>
      </c>
      <c r="C46" s="582">
        <v>1219</v>
      </c>
      <c r="D46" s="538">
        <v>87.07</v>
      </c>
      <c r="E46" s="502">
        <v>140</v>
      </c>
      <c r="F46" s="418">
        <v>103</v>
      </c>
      <c r="G46" s="418">
        <v>162</v>
      </c>
      <c r="H46" s="418">
        <v>136</v>
      </c>
      <c r="I46" s="418">
        <v>184</v>
      </c>
      <c r="J46" s="418">
        <v>107</v>
      </c>
      <c r="K46" s="418">
        <v>104</v>
      </c>
      <c r="L46" s="418">
        <v>84</v>
      </c>
      <c r="M46" s="418">
        <v>106</v>
      </c>
      <c r="N46" s="419">
        <v>93</v>
      </c>
    </row>
    <row r="47" spans="1:14" ht="15" customHeight="1">
      <c r="A47" s="581" t="s">
        <v>232</v>
      </c>
      <c r="B47" s="502">
        <v>13</v>
      </c>
      <c r="C47" s="582">
        <v>547</v>
      </c>
      <c r="D47" s="538">
        <v>42.07</v>
      </c>
      <c r="E47" s="502">
        <v>54</v>
      </c>
      <c r="F47" s="418">
        <v>64</v>
      </c>
      <c r="G47" s="418">
        <v>76</v>
      </c>
      <c r="H47" s="418">
        <v>73</v>
      </c>
      <c r="I47" s="418">
        <v>77</v>
      </c>
      <c r="J47" s="418">
        <v>56</v>
      </c>
      <c r="K47" s="418">
        <v>67</v>
      </c>
      <c r="L47" s="418">
        <v>26</v>
      </c>
      <c r="M47" s="418">
        <v>17</v>
      </c>
      <c r="N47" s="419">
        <v>37</v>
      </c>
    </row>
    <row r="48" spans="1:14" ht="15" customHeight="1">
      <c r="A48" s="581" t="s">
        <v>230</v>
      </c>
      <c r="B48" s="502">
        <v>37</v>
      </c>
      <c r="C48" s="582">
        <v>4032</v>
      </c>
      <c r="D48" s="538">
        <v>108.97</v>
      </c>
      <c r="E48" s="502">
        <v>608</v>
      </c>
      <c r="F48" s="418">
        <v>460</v>
      </c>
      <c r="G48" s="418">
        <v>517</v>
      </c>
      <c r="H48" s="418">
        <v>485</v>
      </c>
      <c r="I48" s="418">
        <v>543</v>
      </c>
      <c r="J48" s="418">
        <v>368</v>
      </c>
      <c r="K48" s="418">
        <v>373</v>
      </c>
      <c r="L48" s="418">
        <v>238</v>
      </c>
      <c r="M48" s="418">
        <v>313</v>
      </c>
      <c r="N48" s="419">
        <v>127</v>
      </c>
    </row>
    <row r="49" spans="1:14" ht="15" customHeight="1">
      <c r="A49" s="581" t="s">
        <v>231</v>
      </c>
      <c r="B49" s="502">
        <v>25</v>
      </c>
      <c r="C49" s="582">
        <v>1581</v>
      </c>
      <c r="D49" s="538">
        <v>63.24</v>
      </c>
      <c r="E49" s="502">
        <v>135</v>
      </c>
      <c r="F49" s="418">
        <v>163</v>
      </c>
      <c r="G49" s="418">
        <v>245</v>
      </c>
      <c r="H49" s="418">
        <v>242</v>
      </c>
      <c r="I49" s="418">
        <v>239</v>
      </c>
      <c r="J49" s="418">
        <v>160</v>
      </c>
      <c r="K49" s="418">
        <v>145</v>
      </c>
      <c r="L49" s="418">
        <v>108</v>
      </c>
      <c r="M49" s="418">
        <v>110</v>
      </c>
      <c r="N49" s="419">
        <v>34</v>
      </c>
    </row>
    <row r="50" spans="1:14" ht="15" customHeight="1">
      <c r="A50" s="581" t="s">
        <v>286</v>
      </c>
      <c r="B50" s="502">
        <v>6</v>
      </c>
      <c r="C50" s="582">
        <v>758</v>
      </c>
      <c r="D50" s="538">
        <v>126.33</v>
      </c>
      <c r="E50" s="502">
        <v>91</v>
      </c>
      <c r="F50" s="418">
        <v>70</v>
      </c>
      <c r="G50" s="418">
        <v>86</v>
      </c>
      <c r="H50" s="418">
        <v>101</v>
      </c>
      <c r="I50" s="418">
        <v>103</v>
      </c>
      <c r="J50" s="418">
        <v>57</v>
      </c>
      <c r="K50" s="418">
        <v>63</v>
      </c>
      <c r="L50" s="418">
        <v>51</v>
      </c>
      <c r="M50" s="418">
        <v>109</v>
      </c>
      <c r="N50" s="419">
        <v>27</v>
      </c>
    </row>
    <row r="51" spans="1:14" ht="15" customHeight="1" thickBot="1">
      <c r="A51" s="583" t="s">
        <v>302</v>
      </c>
      <c r="B51" s="507">
        <v>14</v>
      </c>
      <c r="C51" s="578">
        <v>499</v>
      </c>
      <c r="D51" s="539">
        <v>35.64</v>
      </c>
      <c r="E51" s="587">
        <v>99</v>
      </c>
      <c r="F51" s="590">
        <v>54</v>
      </c>
      <c r="G51" s="590">
        <v>65</v>
      </c>
      <c r="H51" s="590">
        <v>59</v>
      </c>
      <c r="I51" s="590">
        <v>69</v>
      </c>
      <c r="J51" s="590">
        <v>53</v>
      </c>
      <c r="K51" s="590">
        <v>39</v>
      </c>
      <c r="L51" s="590">
        <v>37</v>
      </c>
      <c r="M51" s="590">
        <v>8</v>
      </c>
      <c r="N51" s="591">
        <v>16</v>
      </c>
    </row>
    <row r="52" spans="1:14" ht="15" customHeight="1" thickBot="1">
      <c r="A52" s="594" t="s">
        <v>192</v>
      </c>
      <c r="B52" s="722">
        <f>SUM(B38:B51)</f>
        <v>311</v>
      </c>
      <c r="C52" s="723">
        <f>SUM(C38:C51)</f>
        <v>21991</v>
      </c>
      <c r="D52" s="526">
        <v>70.71</v>
      </c>
      <c r="E52" s="525">
        <f>SUM(E38:E51)</f>
        <v>2866</v>
      </c>
      <c r="F52" s="525">
        <f aca="true" t="shared" si="4" ref="F52:N52">SUM(F38:F51)</f>
        <v>2344</v>
      </c>
      <c r="G52" s="525">
        <f t="shared" si="4"/>
        <v>2845</v>
      </c>
      <c r="H52" s="525">
        <f t="shared" si="4"/>
        <v>2703</v>
      </c>
      <c r="I52" s="525">
        <f t="shared" si="4"/>
        <v>2907</v>
      </c>
      <c r="J52" s="525">
        <f t="shared" si="4"/>
        <v>2160</v>
      </c>
      <c r="K52" s="525">
        <f t="shared" si="4"/>
        <v>2093</v>
      </c>
      <c r="L52" s="525">
        <f t="shared" si="4"/>
        <v>1351</v>
      </c>
      <c r="M52" s="525">
        <f t="shared" si="4"/>
        <v>1789</v>
      </c>
      <c r="N52" s="511">
        <f t="shared" si="4"/>
        <v>933</v>
      </c>
    </row>
    <row r="53" spans="1:14" ht="15" customHeight="1" thickBot="1">
      <c r="A53" s="579" t="s">
        <v>393</v>
      </c>
      <c r="B53" s="511">
        <v>78</v>
      </c>
      <c r="C53" s="530">
        <v>1169</v>
      </c>
      <c r="D53" s="563">
        <v>14.98</v>
      </c>
      <c r="E53" s="511">
        <v>814</v>
      </c>
      <c r="F53" s="511">
        <v>208</v>
      </c>
      <c r="G53" s="511">
        <v>87</v>
      </c>
      <c r="H53" s="530">
        <v>29</v>
      </c>
      <c r="I53" s="530">
        <v>3</v>
      </c>
      <c r="J53" s="530">
        <v>4</v>
      </c>
      <c r="K53" s="528">
        <v>3</v>
      </c>
      <c r="L53" s="530">
        <v>1</v>
      </c>
      <c r="M53" s="530">
        <v>9</v>
      </c>
      <c r="N53" s="530">
        <v>11</v>
      </c>
    </row>
    <row r="54" spans="1:14" ht="15" customHeight="1" thickBot="1">
      <c r="A54" s="595" t="s">
        <v>1076</v>
      </c>
      <c r="B54" s="511">
        <v>20</v>
      </c>
      <c r="C54" s="530">
        <v>701</v>
      </c>
      <c r="D54" s="563">
        <v>35.05</v>
      </c>
      <c r="E54" s="511">
        <v>81</v>
      </c>
      <c r="F54" s="511">
        <v>82</v>
      </c>
      <c r="G54" s="511">
        <v>60</v>
      </c>
      <c r="H54" s="511">
        <v>84</v>
      </c>
      <c r="I54" s="511">
        <v>87</v>
      </c>
      <c r="J54" s="511">
        <v>92</v>
      </c>
      <c r="K54" s="511">
        <v>85</v>
      </c>
      <c r="L54" s="511">
        <v>34</v>
      </c>
      <c r="M54" s="511">
        <v>40</v>
      </c>
      <c r="N54" s="511">
        <v>56</v>
      </c>
    </row>
    <row r="55" spans="1:14" ht="15" customHeight="1" thickBot="1">
      <c r="A55" s="595" t="s">
        <v>303</v>
      </c>
      <c r="B55" s="719">
        <v>9</v>
      </c>
      <c r="C55" s="719">
        <v>456</v>
      </c>
      <c r="D55" s="719">
        <v>50.66</v>
      </c>
      <c r="E55" s="719">
        <v>194</v>
      </c>
      <c r="F55" s="719">
        <v>126</v>
      </c>
      <c r="G55" s="719">
        <v>86</v>
      </c>
      <c r="H55" s="719">
        <v>25</v>
      </c>
      <c r="I55" s="719">
        <v>8</v>
      </c>
      <c r="J55" s="730">
        <v>2</v>
      </c>
      <c r="K55" s="719">
        <v>3</v>
      </c>
      <c r="L55" s="719"/>
      <c r="M55" s="719">
        <v>2</v>
      </c>
      <c r="N55" s="719">
        <v>10</v>
      </c>
    </row>
    <row r="56" spans="1:14" ht="15" customHeight="1" thickBot="1">
      <c r="A56" s="595" t="s">
        <v>365</v>
      </c>
      <c r="B56" s="719">
        <v>43</v>
      </c>
      <c r="C56" s="719">
        <v>4764</v>
      </c>
      <c r="D56" s="719">
        <v>110.79</v>
      </c>
      <c r="E56" s="719">
        <v>1376</v>
      </c>
      <c r="F56" s="719">
        <v>866</v>
      </c>
      <c r="G56" s="719">
        <v>839</v>
      </c>
      <c r="H56" s="719">
        <v>606</v>
      </c>
      <c r="I56" s="719">
        <v>397</v>
      </c>
      <c r="J56" s="731">
        <v>153</v>
      </c>
      <c r="K56" s="719">
        <v>126</v>
      </c>
      <c r="L56" s="719">
        <v>47</v>
      </c>
      <c r="M56" s="719">
        <v>169</v>
      </c>
      <c r="N56" s="719">
        <v>185</v>
      </c>
    </row>
    <row r="57" spans="1:15" s="19" customFormat="1" ht="15" customHeight="1" thickBot="1">
      <c r="A57" s="595" t="s">
        <v>434</v>
      </c>
      <c r="B57" s="605">
        <f>B6+B18+B26+B36+B52+B53+B54+B55+B56</f>
        <v>1035</v>
      </c>
      <c r="C57" s="605">
        <f>C6+C18+C26+C36+C52+C53+C54+C55+C56</f>
        <v>64732</v>
      </c>
      <c r="D57" s="606">
        <v>62.54</v>
      </c>
      <c r="E57" s="607">
        <f>E6+E18+E26+E36+E52+E53+E54+E55+E56</f>
        <v>11885</v>
      </c>
      <c r="F57" s="607">
        <f aca="true" t="shared" si="5" ref="F57:N57">F6+F18+F26+F36+F52+F53+F54+F55+F56</f>
        <v>8132</v>
      </c>
      <c r="G57" s="607">
        <f t="shared" si="5"/>
        <v>8724</v>
      </c>
      <c r="H57" s="607">
        <f t="shared" si="5"/>
        <v>7468</v>
      </c>
      <c r="I57" s="607">
        <f t="shared" si="5"/>
        <v>7528</v>
      </c>
      <c r="J57" s="607">
        <f t="shared" si="5"/>
        <v>5236</v>
      </c>
      <c r="K57" s="607">
        <f t="shared" si="5"/>
        <v>4984</v>
      </c>
      <c r="L57" s="607">
        <f t="shared" si="5"/>
        <v>3350</v>
      </c>
      <c r="M57" s="607">
        <f t="shared" si="5"/>
        <v>4538</v>
      </c>
      <c r="N57" s="607">
        <f t="shared" si="5"/>
        <v>2887</v>
      </c>
      <c r="O57" s="320"/>
    </row>
    <row r="58" spans="1:14" ht="15" customHeight="1">
      <c r="A58" s="2046" t="s">
        <v>88</v>
      </c>
      <c r="B58" s="2031"/>
      <c r="C58" s="2031"/>
      <c r="D58" s="597"/>
      <c r="E58" s="250"/>
      <c r="F58" s="250"/>
      <c r="G58" s="250"/>
      <c r="H58" s="564"/>
      <c r="I58" s="564"/>
      <c r="J58" s="564"/>
      <c r="K58" s="564"/>
      <c r="L58" s="564"/>
      <c r="M58" s="564"/>
      <c r="N58" s="564"/>
    </row>
    <row r="59" spans="1:14" ht="12" customHeight="1">
      <c r="A59" s="427"/>
      <c r="B59" s="431"/>
      <c r="C59" s="431"/>
      <c r="D59" s="430"/>
      <c r="E59" s="14"/>
      <c r="F59" s="14"/>
      <c r="G59" s="14"/>
      <c r="H59" s="148"/>
      <c r="I59" s="148"/>
      <c r="J59" s="148"/>
      <c r="K59" s="148"/>
      <c r="L59" s="148"/>
      <c r="M59" s="148"/>
      <c r="N59" s="148"/>
    </row>
    <row r="60" spans="1:4" ht="12" customHeight="1">
      <c r="A60" s="229"/>
      <c r="B60" s="230"/>
      <c r="C60" s="230"/>
      <c r="D60" s="228"/>
    </row>
    <row r="61" spans="1:4" ht="15">
      <c r="A61" s="229"/>
      <c r="B61" s="230"/>
      <c r="C61" s="230"/>
      <c r="D61" s="228"/>
    </row>
    <row r="62" spans="1:4" ht="15">
      <c r="A62" s="231"/>
      <c r="B62" s="230"/>
      <c r="C62" s="232"/>
      <c r="D62" s="233"/>
    </row>
    <row r="63" spans="1:4" ht="15">
      <c r="A63" s="36"/>
      <c r="C63" s="19"/>
      <c r="D63" s="77"/>
    </row>
    <row r="64" spans="1:4" ht="15">
      <c r="A64" s="36"/>
      <c r="C64" s="19"/>
      <c r="D64" s="77"/>
    </row>
    <row r="65" spans="1:4" ht="15">
      <c r="A65" s="36"/>
      <c r="C65" s="19"/>
      <c r="D65" s="77"/>
    </row>
    <row r="66" spans="1:4" ht="15">
      <c r="A66" s="36"/>
      <c r="C66" s="19"/>
      <c r="D66" s="77"/>
    </row>
    <row r="67" spans="1:4" ht="15">
      <c r="A67" s="36"/>
      <c r="C67" s="19"/>
      <c r="D67" s="77"/>
    </row>
    <row r="68" spans="1:4" ht="15">
      <c r="A68" s="36"/>
      <c r="C68" s="19"/>
      <c r="D68" s="77"/>
    </row>
    <row r="69" spans="1:4" ht="15">
      <c r="A69" s="36"/>
      <c r="C69" s="19"/>
      <c r="D69" s="77"/>
    </row>
    <row r="70" spans="1:4" ht="15">
      <c r="A70" s="36"/>
      <c r="C70" s="19"/>
      <c r="D70" s="77"/>
    </row>
    <row r="71" spans="1:4" ht="15">
      <c r="A71" s="36"/>
      <c r="C71" s="19"/>
      <c r="D71" s="77"/>
    </row>
    <row r="72" spans="1:4" ht="15">
      <c r="A72" s="36"/>
      <c r="C72" s="19"/>
      <c r="D72" s="77"/>
    </row>
    <row r="73" spans="1:4" ht="15">
      <c r="A73" s="36"/>
      <c r="C73" s="19"/>
      <c r="D73" s="77"/>
    </row>
    <row r="74" spans="1:4" ht="15">
      <c r="A74" s="36"/>
      <c r="C74" s="19"/>
      <c r="D74" s="77"/>
    </row>
    <row r="75" spans="1:4" ht="15">
      <c r="A75" s="36"/>
      <c r="C75" s="19"/>
      <c r="D75" s="77"/>
    </row>
    <row r="76" spans="1:4" ht="15">
      <c r="A76" s="36"/>
      <c r="C76" s="19"/>
      <c r="D76" s="77"/>
    </row>
    <row r="77" spans="1:4" ht="15">
      <c r="A77" s="36"/>
      <c r="C77" s="19"/>
      <c r="D77" s="77"/>
    </row>
    <row r="78" spans="1:4" ht="15">
      <c r="A78" s="36"/>
      <c r="C78" s="19"/>
      <c r="D78" s="77"/>
    </row>
    <row r="79" spans="1:4" ht="15">
      <c r="A79" s="36"/>
      <c r="C79" s="19"/>
      <c r="D79" s="77"/>
    </row>
    <row r="80" spans="1:4" ht="15">
      <c r="A80" s="36"/>
      <c r="C80" s="19"/>
      <c r="D80" s="77"/>
    </row>
    <row r="81" spans="1:4" ht="15">
      <c r="A81" s="36"/>
      <c r="C81" s="19"/>
      <c r="D81" s="77"/>
    </row>
    <row r="82" spans="1:4" ht="15">
      <c r="A82" s="36"/>
      <c r="C82" s="19"/>
      <c r="D82" s="77"/>
    </row>
    <row r="83" spans="1:4" ht="15">
      <c r="A83" s="36"/>
      <c r="C83" s="19"/>
      <c r="D83" s="77"/>
    </row>
    <row r="84" spans="1:4" ht="15">
      <c r="A84" s="36"/>
      <c r="C84" s="19"/>
      <c r="D84" s="77"/>
    </row>
    <row r="85" spans="1:4" ht="15">
      <c r="A85" s="36"/>
      <c r="C85" s="19"/>
      <c r="D85" s="77"/>
    </row>
    <row r="86" spans="1:4" ht="15">
      <c r="A86" s="36"/>
      <c r="C86" s="19"/>
      <c r="D86" s="77"/>
    </row>
    <row r="87" spans="1:4" ht="15">
      <c r="A87" s="36"/>
      <c r="C87" s="19"/>
      <c r="D87" s="77"/>
    </row>
    <row r="88" spans="1:4" ht="15">
      <c r="A88" s="36"/>
      <c r="C88" s="19"/>
      <c r="D88" s="77"/>
    </row>
    <row r="89" spans="1:4" ht="15">
      <c r="A89" s="36"/>
      <c r="C89" s="19"/>
      <c r="D89" s="77"/>
    </row>
    <row r="90" spans="1:4" ht="15">
      <c r="A90" s="36"/>
      <c r="C90" s="19"/>
      <c r="D90" s="77"/>
    </row>
    <row r="91" spans="1:4" ht="15">
      <c r="A91" s="36"/>
      <c r="C91" s="19"/>
      <c r="D91" s="77"/>
    </row>
    <row r="92" spans="1:4" ht="15">
      <c r="A92" s="36"/>
      <c r="C92" s="19"/>
      <c r="D92" s="77"/>
    </row>
    <row r="93" spans="1:4" ht="15">
      <c r="A93" s="36"/>
      <c r="C93" s="19"/>
      <c r="D93" s="77"/>
    </row>
    <row r="94" spans="1:4" ht="15">
      <c r="A94" s="36"/>
      <c r="C94" s="19"/>
      <c r="D94" s="77"/>
    </row>
    <row r="95" spans="1:4" ht="15">
      <c r="A95" s="36"/>
      <c r="C95" s="19"/>
      <c r="D95" s="77"/>
    </row>
    <row r="96" spans="1:4" ht="15">
      <c r="A96" s="36"/>
      <c r="C96" s="19"/>
      <c r="D96" s="77"/>
    </row>
    <row r="97" spans="1:4" ht="15">
      <c r="A97" s="36"/>
      <c r="C97" s="19"/>
      <c r="D97" s="77"/>
    </row>
    <row r="98" spans="1:4" ht="15">
      <c r="A98" s="36"/>
      <c r="C98" s="19"/>
      <c r="D98" s="77"/>
    </row>
    <row r="99" spans="1:4" ht="15">
      <c r="A99" s="36"/>
      <c r="C99" s="19"/>
      <c r="D99" s="77"/>
    </row>
  </sheetData>
  <sheetProtection/>
  <mergeCells count="1">
    <mergeCell ref="A58:C58"/>
  </mergeCells>
  <printOptions/>
  <pageMargins left="0.3937007874015748" right="0.3937007874015748" top="0.5905511811023623" bottom="0.1968503937007874" header="0.1968503937007874" footer="0.5118110236220472"/>
  <pageSetup horizontalDpi="600" verticalDpi="600" orientation="landscape" paperSize="9" scale="60" r:id="rId1"/>
  <headerFooter alignWithMargins="0">
    <oddHeader>&amp;C&amp;"Times New Roman,Kalın"&amp;12LİSANS DERS VE NOT İSTATİSTİKLERİ (2011-2012 EĞİTİM ÖĞRETİM YILI II. DÖNEMİ)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2"/>
  </sheetPr>
  <dimension ref="A1:O99"/>
  <sheetViews>
    <sheetView zoomScalePageLayoutView="0" workbookViewId="0" topLeftCell="A17">
      <selection activeCell="A54" sqref="A54"/>
    </sheetView>
  </sheetViews>
  <sheetFormatPr defaultColWidth="11.421875" defaultRowHeight="12.75"/>
  <cols>
    <col min="1" max="1" width="53.28125" style="33" customWidth="1"/>
    <col min="2" max="2" width="19.7109375" style="34" customWidth="1"/>
    <col min="3" max="3" width="30.7109375" style="34" customWidth="1"/>
    <col min="4" max="4" width="41.7109375" style="35" customWidth="1"/>
    <col min="5" max="7" width="8.7109375" style="0" customWidth="1"/>
    <col min="8" max="14" width="8.7109375" style="13" customWidth="1"/>
    <col min="15" max="16384" width="11.421875" style="13" customWidth="1"/>
  </cols>
  <sheetData>
    <row r="1" spans="1:14" s="37" customFormat="1" ht="24.75" customHeight="1" thickBot="1">
      <c r="A1" s="490"/>
      <c r="B1" s="491" t="s">
        <v>634</v>
      </c>
      <c r="C1" s="491" t="s">
        <v>334</v>
      </c>
      <c r="D1" s="492" t="s">
        <v>635</v>
      </c>
      <c r="E1" s="461" t="s">
        <v>760</v>
      </c>
      <c r="F1" s="461" t="s">
        <v>762</v>
      </c>
      <c r="G1" s="461" t="s">
        <v>761</v>
      </c>
      <c r="H1" s="461" t="s">
        <v>763</v>
      </c>
      <c r="I1" s="461" t="s">
        <v>764</v>
      </c>
      <c r="J1" s="461" t="s">
        <v>765</v>
      </c>
      <c r="K1" s="461" t="s">
        <v>766</v>
      </c>
      <c r="L1" s="461" t="s">
        <v>767</v>
      </c>
      <c r="M1" s="461" t="s">
        <v>768</v>
      </c>
      <c r="N1" s="530" t="s">
        <v>769</v>
      </c>
    </row>
    <row r="2" spans="1:14" s="37" customFormat="1" ht="15" customHeight="1" thickBot="1">
      <c r="A2" s="493" t="s">
        <v>371</v>
      </c>
      <c r="B2" s="494"/>
      <c r="C2" s="495"/>
      <c r="D2" s="496"/>
      <c r="E2" s="497"/>
      <c r="F2" s="497"/>
      <c r="G2" s="497"/>
      <c r="H2" s="497"/>
      <c r="I2" s="497"/>
      <c r="J2" s="497"/>
      <c r="K2" s="497"/>
      <c r="L2" s="497"/>
      <c r="M2" s="497"/>
      <c r="N2" s="498"/>
    </row>
    <row r="3" spans="1:14" ht="15" customHeight="1">
      <c r="A3" s="572" t="s">
        <v>201</v>
      </c>
      <c r="B3" s="532">
        <v>22</v>
      </c>
      <c r="C3" s="533">
        <v>750</v>
      </c>
      <c r="D3" s="671">
        <v>34.09</v>
      </c>
      <c r="E3" s="532">
        <v>172</v>
      </c>
      <c r="F3" s="535">
        <v>139</v>
      </c>
      <c r="G3" s="535">
        <v>116</v>
      </c>
      <c r="H3" s="535">
        <v>94</v>
      </c>
      <c r="I3" s="535">
        <v>79</v>
      </c>
      <c r="J3" s="535">
        <v>58</v>
      </c>
      <c r="K3" s="535">
        <v>44</v>
      </c>
      <c r="L3" s="535">
        <v>8</v>
      </c>
      <c r="M3" s="535">
        <v>16</v>
      </c>
      <c r="N3" s="536">
        <v>24</v>
      </c>
    </row>
    <row r="4" spans="1:14" ht="15" customHeight="1">
      <c r="A4" s="574" t="s">
        <v>197</v>
      </c>
      <c r="B4" s="532">
        <v>33</v>
      </c>
      <c r="C4" s="533">
        <v>1926</v>
      </c>
      <c r="D4" s="671">
        <v>58.36</v>
      </c>
      <c r="E4" s="502">
        <v>287</v>
      </c>
      <c r="F4" s="418">
        <v>338</v>
      </c>
      <c r="G4" s="418">
        <v>332</v>
      </c>
      <c r="H4" s="418">
        <v>288</v>
      </c>
      <c r="I4" s="418">
        <v>240</v>
      </c>
      <c r="J4" s="418">
        <v>153</v>
      </c>
      <c r="K4" s="418">
        <v>120</v>
      </c>
      <c r="L4" s="418">
        <v>86</v>
      </c>
      <c r="M4" s="418">
        <v>51</v>
      </c>
      <c r="N4" s="419">
        <v>31</v>
      </c>
    </row>
    <row r="5" spans="1:14" ht="15" customHeight="1" thickBot="1">
      <c r="A5" s="577" t="s">
        <v>200</v>
      </c>
      <c r="B5" s="587">
        <v>21</v>
      </c>
      <c r="C5" s="672">
        <v>973</v>
      </c>
      <c r="D5" s="673">
        <v>46.33</v>
      </c>
      <c r="E5" s="587">
        <v>166</v>
      </c>
      <c r="F5" s="590">
        <v>132</v>
      </c>
      <c r="G5" s="590">
        <v>170</v>
      </c>
      <c r="H5" s="590">
        <v>129</v>
      </c>
      <c r="I5" s="590">
        <v>102</v>
      </c>
      <c r="J5" s="590">
        <v>77</v>
      </c>
      <c r="K5" s="590">
        <v>93</v>
      </c>
      <c r="L5" s="590">
        <v>42</v>
      </c>
      <c r="M5" s="590">
        <v>16</v>
      </c>
      <c r="N5" s="591">
        <v>46</v>
      </c>
    </row>
    <row r="6" spans="1:14" ht="15" customHeight="1" thickBot="1">
      <c r="A6" s="579" t="s">
        <v>192</v>
      </c>
      <c r="B6" s="510">
        <f>SUM(B3:B5)</f>
        <v>76</v>
      </c>
      <c r="C6" s="510">
        <f aca="true" t="shared" si="0" ref="C6:N6">SUM(C3:C5)</f>
        <v>3649</v>
      </c>
      <c r="D6" s="674">
        <f>AVERAGE(D3:D5)</f>
        <v>46.26</v>
      </c>
      <c r="E6" s="510">
        <f t="shared" si="0"/>
        <v>625</v>
      </c>
      <c r="F6" s="510">
        <f t="shared" si="0"/>
        <v>609</v>
      </c>
      <c r="G6" s="510">
        <f t="shared" si="0"/>
        <v>618</v>
      </c>
      <c r="H6" s="510">
        <f t="shared" si="0"/>
        <v>511</v>
      </c>
      <c r="I6" s="510">
        <f t="shared" si="0"/>
        <v>421</v>
      </c>
      <c r="J6" s="510">
        <f t="shared" si="0"/>
        <v>288</v>
      </c>
      <c r="K6" s="510">
        <f t="shared" si="0"/>
        <v>257</v>
      </c>
      <c r="L6" s="510">
        <f t="shared" si="0"/>
        <v>136</v>
      </c>
      <c r="M6" s="510">
        <f t="shared" si="0"/>
        <v>83</v>
      </c>
      <c r="N6" s="511">
        <f t="shared" si="0"/>
        <v>101</v>
      </c>
    </row>
    <row r="7" spans="1:14" ht="15" customHeight="1" thickBot="1">
      <c r="A7" s="599" t="s">
        <v>616</v>
      </c>
      <c r="B7" s="513"/>
      <c r="C7" s="522"/>
      <c r="D7" s="515"/>
      <c r="E7" s="514"/>
      <c r="F7" s="514"/>
      <c r="G7" s="514"/>
      <c r="H7" s="514"/>
      <c r="I7" s="514"/>
      <c r="J7" s="514"/>
      <c r="K7" s="514"/>
      <c r="L7" s="514"/>
      <c r="M7" s="514"/>
      <c r="N7" s="516"/>
    </row>
    <row r="8" spans="1:14" ht="15" customHeight="1">
      <c r="A8" s="572" t="s">
        <v>202</v>
      </c>
      <c r="B8" s="532">
        <v>30</v>
      </c>
      <c r="C8" s="533">
        <v>1149</v>
      </c>
      <c r="D8" s="534">
        <v>38.3</v>
      </c>
      <c r="E8" s="532">
        <v>252</v>
      </c>
      <c r="F8" s="535">
        <v>196</v>
      </c>
      <c r="G8" s="535">
        <v>188</v>
      </c>
      <c r="H8" s="535">
        <v>144</v>
      </c>
      <c r="I8" s="535">
        <v>123</v>
      </c>
      <c r="J8" s="535">
        <v>82</v>
      </c>
      <c r="K8" s="535">
        <v>56</v>
      </c>
      <c r="L8" s="535">
        <v>31</v>
      </c>
      <c r="M8" s="535">
        <v>38</v>
      </c>
      <c r="N8" s="536">
        <v>39</v>
      </c>
    </row>
    <row r="9" spans="1:14" ht="15" customHeight="1">
      <c r="A9" s="581" t="s">
        <v>204</v>
      </c>
      <c r="B9" s="502">
        <v>6</v>
      </c>
      <c r="C9" s="418">
        <v>171</v>
      </c>
      <c r="D9" s="538">
        <v>28.5</v>
      </c>
      <c r="E9" s="502">
        <v>28</v>
      </c>
      <c r="F9" s="418">
        <v>33</v>
      </c>
      <c r="G9" s="418">
        <v>33</v>
      </c>
      <c r="H9" s="418">
        <v>20</v>
      </c>
      <c r="I9" s="418">
        <v>15</v>
      </c>
      <c r="J9" s="418">
        <v>8</v>
      </c>
      <c r="K9" s="418">
        <v>15</v>
      </c>
      <c r="L9" s="418">
        <v>2</v>
      </c>
      <c r="M9" s="418">
        <v>10</v>
      </c>
      <c r="N9" s="419">
        <v>7</v>
      </c>
    </row>
    <row r="10" spans="1:14" ht="15" customHeight="1">
      <c r="A10" s="581" t="s">
        <v>207</v>
      </c>
      <c r="B10" s="502">
        <v>24</v>
      </c>
      <c r="C10" s="503">
        <v>846</v>
      </c>
      <c r="D10" s="538">
        <v>35.25</v>
      </c>
      <c r="E10" s="502">
        <v>156</v>
      </c>
      <c r="F10" s="418">
        <v>94</v>
      </c>
      <c r="G10" s="418">
        <v>122</v>
      </c>
      <c r="H10" s="418">
        <v>82</v>
      </c>
      <c r="I10" s="418">
        <v>67</v>
      </c>
      <c r="J10" s="418">
        <v>66</v>
      </c>
      <c r="K10" s="418">
        <v>103</v>
      </c>
      <c r="L10" s="418">
        <v>24</v>
      </c>
      <c r="M10" s="418">
        <v>61</v>
      </c>
      <c r="N10" s="419">
        <v>71</v>
      </c>
    </row>
    <row r="11" spans="1:14" ht="15" customHeight="1">
      <c r="A11" s="581" t="s">
        <v>209</v>
      </c>
      <c r="B11" s="502">
        <v>39</v>
      </c>
      <c r="C11" s="418">
        <v>4080</v>
      </c>
      <c r="D11" s="538">
        <v>104.61</v>
      </c>
      <c r="E11" s="502">
        <v>235</v>
      </c>
      <c r="F11" s="418">
        <v>308</v>
      </c>
      <c r="G11" s="418">
        <v>410</v>
      </c>
      <c r="H11" s="418">
        <v>544</v>
      </c>
      <c r="I11" s="418">
        <v>700</v>
      </c>
      <c r="J11" s="418">
        <v>398</v>
      </c>
      <c r="K11" s="418">
        <v>325</v>
      </c>
      <c r="L11" s="418">
        <v>385</v>
      </c>
      <c r="M11" s="418">
        <v>531</v>
      </c>
      <c r="N11" s="419">
        <v>244</v>
      </c>
    </row>
    <row r="12" spans="1:14" ht="15" customHeight="1">
      <c r="A12" s="581" t="s">
        <v>212</v>
      </c>
      <c r="B12" s="502">
        <v>13</v>
      </c>
      <c r="C12" s="503">
        <v>708</v>
      </c>
      <c r="D12" s="538">
        <v>54.46</v>
      </c>
      <c r="E12" s="502">
        <v>127</v>
      </c>
      <c r="F12" s="418">
        <v>83</v>
      </c>
      <c r="G12" s="418">
        <v>125</v>
      </c>
      <c r="H12" s="418">
        <v>82</v>
      </c>
      <c r="I12" s="418">
        <v>126</v>
      </c>
      <c r="J12" s="418">
        <v>52</v>
      </c>
      <c r="K12" s="418">
        <v>43</v>
      </c>
      <c r="L12" s="418">
        <v>23</v>
      </c>
      <c r="M12" s="418">
        <v>29</v>
      </c>
      <c r="N12" s="419">
        <v>18</v>
      </c>
    </row>
    <row r="13" spans="1:14" ht="15" customHeight="1">
      <c r="A13" s="581" t="s">
        <v>203</v>
      </c>
      <c r="B13" s="502">
        <v>34</v>
      </c>
      <c r="C13" s="503">
        <v>3415</v>
      </c>
      <c r="D13" s="538">
        <v>100.44</v>
      </c>
      <c r="E13" s="502">
        <v>226</v>
      </c>
      <c r="F13" s="418">
        <v>279</v>
      </c>
      <c r="G13" s="418">
        <v>358</v>
      </c>
      <c r="H13" s="418">
        <v>557</v>
      </c>
      <c r="I13" s="418">
        <v>608</v>
      </c>
      <c r="J13" s="418">
        <v>381</v>
      </c>
      <c r="K13" s="418">
        <v>350</v>
      </c>
      <c r="L13" s="418">
        <v>218</v>
      </c>
      <c r="M13" s="418">
        <v>177</v>
      </c>
      <c r="N13" s="419">
        <v>261</v>
      </c>
    </row>
    <row r="14" spans="1:14" ht="15" customHeight="1">
      <c r="A14" s="581" t="s">
        <v>206</v>
      </c>
      <c r="B14" s="502">
        <v>25</v>
      </c>
      <c r="C14" s="503">
        <v>7312</v>
      </c>
      <c r="D14" s="538">
        <v>292.48</v>
      </c>
      <c r="E14" s="502">
        <v>546</v>
      </c>
      <c r="F14" s="418">
        <v>347</v>
      </c>
      <c r="G14" s="418">
        <v>453</v>
      </c>
      <c r="H14" s="418">
        <v>709</v>
      </c>
      <c r="I14" s="418">
        <v>925</v>
      </c>
      <c r="J14" s="418">
        <v>783</v>
      </c>
      <c r="K14" s="418">
        <v>894</v>
      </c>
      <c r="L14" s="418">
        <v>976</v>
      </c>
      <c r="M14" s="418">
        <v>947</v>
      </c>
      <c r="N14" s="419">
        <v>732</v>
      </c>
    </row>
    <row r="15" spans="1:14" ht="15" customHeight="1">
      <c r="A15" s="581" t="s">
        <v>210</v>
      </c>
      <c r="B15" s="502">
        <v>22</v>
      </c>
      <c r="C15" s="503">
        <v>1376</v>
      </c>
      <c r="D15" s="538">
        <v>62.54</v>
      </c>
      <c r="E15" s="502">
        <v>518</v>
      </c>
      <c r="F15" s="418">
        <v>214</v>
      </c>
      <c r="G15" s="418">
        <v>186</v>
      </c>
      <c r="H15" s="418">
        <v>129</v>
      </c>
      <c r="I15" s="418">
        <v>103</v>
      </c>
      <c r="J15" s="418">
        <v>74</v>
      </c>
      <c r="K15" s="418">
        <v>47</v>
      </c>
      <c r="L15" s="418">
        <v>50</v>
      </c>
      <c r="M15" s="418">
        <v>19</v>
      </c>
      <c r="N15" s="419">
        <v>36</v>
      </c>
    </row>
    <row r="16" spans="1:14" ht="15" customHeight="1">
      <c r="A16" s="581" t="s">
        <v>211</v>
      </c>
      <c r="B16" s="502">
        <v>21</v>
      </c>
      <c r="C16" s="503">
        <v>1166</v>
      </c>
      <c r="D16" s="538">
        <v>55.52</v>
      </c>
      <c r="E16" s="502">
        <v>242</v>
      </c>
      <c r="F16" s="418">
        <v>154</v>
      </c>
      <c r="G16" s="418">
        <v>209</v>
      </c>
      <c r="H16" s="418">
        <v>150</v>
      </c>
      <c r="I16" s="418">
        <v>124</v>
      </c>
      <c r="J16" s="418">
        <v>78</v>
      </c>
      <c r="K16" s="418">
        <v>73</v>
      </c>
      <c r="L16" s="418">
        <v>35</v>
      </c>
      <c r="M16" s="418">
        <v>63</v>
      </c>
      <c r="N16" s="419">
        <v>38</v>
      </c>
    </row>
    <row r="17" spans="1:14" ht="15" customHeight="1" thickBot="1">
      <c r="A17" s="583" t="s">
        <v>205</v>
      </c>
      <c r="B17" s="507">
        <v>34</v>
      </c>
      <c r="C17" s="517">
        <v>1002</v>
      </c>
      <c r="D17" s="539">
        <v>29.47</v>
      </c>
      <c r="E17" s="507">
        <v>217</v>
      </c>
      <c r="F17" s="420">
        <v>133</v>
      </c>
      <c r="G17" s="420">
        <v>119</v>
      </c>
      <c r="H17" s="420">
        <v>100</v>
      </c>
      <c r="I17" s="420">
        <v>96</v>
      </c>
      <c r="J17" s="420">
        <v>82</v>
      </c>
      <c r="K17" s="420">
        <v>98</v>
      </c>
      <c r="L17" s="420">
        <v>35</v>
      </c>
      <c r="M17" s="420">
        <v>91</v>
      </c>
      <c r="N17" s="421">
        <v>31</v>
      </c>
    </row>
    <row r="18" spans="1:14" ht="15" customHeight="1" thickBot="1">
      <c r="A18" s="246" t="s">
        <v>192</v>
      </c>
      <c r="B18" s="510">
        <f>SUM(B8:B17)</f>
        <v>248</v>
      </c>
      <c r="C18" s="511">
        <f>SUM(C8:C17)</f>
        <v>21225</v>
      </c>
      <c r="D18" s="726">
        <v>85.58</v>
      </c>
      <c r="E18" s="510">
        <f>SUM(E8:E17)</f>
        <v>2547</v>
      </c>
      <c r="F18" s="510">
        <f aca="true" t="shared" si="1" ref="F18:N18">SUM(F8:F17)</f>
        <v>1841</v>
      </c>
      <c r="G18" s="510">
        <f t="shared" si="1"/>
        <v>2203</v>
      </c>
      <c r="H18" s="510">
        <f t="shared" si="1"/>
        <v>2517</v>
      </c>
      <c r="I18" s="510">
        <f t="shared" si="1"/>
        <v>2887</v>
      </c>
      <c r="J18" s="510">
        <f t="shared" si="1"/>
        <v>2004</v>
      </c>
      <c r="K18" s="510">
        <f t="shared" si="1"/>
        <v>2004</v>
      </c>
      <c r="L18" s="510">
        <f t="shared" si="1"/>
        <v>1779</v>
      </c>
      <c r="M18" s="510">
        <f t="shared" si="1"/>
        <v>1966</v>
      </c>
      <c r="N18" s="511">
        <f t="shared" si="1"/>
        <v>1477</v>
      </c>
    </row>
    <row r="19" spans="1:14" ht="15" customHeight="1" thickBot="1">
      <c r="A19" s="518" t="s">
        <v>373</v>
      </c>
      <c r="B19" s="513"/>
      <c r="C19" s="522"/>
      <c r="D19" s="515"/>
      <c r="E19" s="514"/>
      <c r="F19" s="514"/>
      <c r="G19" s="514"/>
      <c r="H19" s="514"/>
      <c r="I19" s="514"/>
      <c r="J19" s="514"/>
      <c r="K19" s="514"/>
      <c r="L19" s="514"/>
      <c r="M19" s="514"/>
      <c r="N19" s="516"/>
    </row>
    <row r="20" spans="1:14" ht="15" customHeight="1">
      <c r="A20" s="247" t="s">
        <v>214</v>
      </c>
      <c r="B20" s="532">
        <v>36</v>
      </c>
      <c r="C20" s="533">
        <v>2947</v>
      </c>
      <c r="D20" s="671">
        <v>81.86</v>
      </c>
      <c r="E20" s="532">
        <v>336</v>
      </c>
      <c r="F20" s="535">
        <v>271</v>
      </c>
      <c r="G20" s="535">
        <v>342</v>
      </c>
      <c r="H20" s="535">
        <v>377</v>
      </c>
      <c r="I20" s="535">
        <v>368</v>
      </c>
      <c r="J20" s="535">
        <v>318</v>
      </c>
      <c r="K20" s="535">
        <v>333</v>
      </c>
      <c r="L20" s="535">
        <v>235</v>
      </c>
      <c r="M20" s="535">
        <v>291</v>
      </c>
      <c r="N20" s="536">
        <v>76</v>
      </c>
    </row>
    <row r="21" spans="1:14" ht="15" customHeight="1">
      <c r="A21" s="248" t="s">
        <v>216</v>
      </c>
      <c r="B21" s="502">
        <v>36</v>
      </c>
      <c r="C21" s="503">
        <v>2354</v>
      </c>
      <c r="D21" s="504">
        <v>65.38</v>
      </c>
      <c r="E21" s="502">
        <v>414</v>
      </c>
      <c r="F21" s="418">
        <v>294</v>
      </c>
      <c r="G21" s="418">
        <v>336</v>
      </c>
      <c r="H21" s="418">
        <v>334</v>
      </c>
      <c r="I21" s="418">
        <v>311</v>
      </c>
      <c r="J21" s="418">
        <v>203</v>
      </c>
      <c r="K21" s="418">
        <v>163</v>
      </c>
      <c r="L21" s="418">
        <v>101</v>
      </c>
      <c r="M21" s="418">
        <v>131</v>
      </c>
      <c r="N21" s="419">
        <v>67</v>
      </c>
    </row>
    <row r="22" spans="1:14" ht="15" customHeight="1">
      <c r="A22" s="675" t="s">
        <v>540</v>
      </c>
      <c r="B22" s="502">
        <v>7</v>
      </c>
      <c r="C22" s="503">
        <v>128</v>
      </c>
      <c r="D22" s="504">
        <v>18.28</v>
      </c>
      <c r="E22" s="502">
        <v>11</v>
      </c>
      <c r="F22" s="418">
        <v>8</v>
      </c>
      <c r="G22" s="418">
        <v>11</v>
      </c>
      <c r="H22" s="418">
        <v>19</v>
      </c>
      <c r="I22" s="418">
        <v>23</v>
      </c>
      <c r="J22" s="418">
        <v>14</v>
      </c>
      <c r="K22" s="418">
        <v>18</v>
      </c>
      <c r="L22" s="418">
        <v>14</v>
      </c>
      <c r="M22" s="418">
        <v>4</v>
      </c>
      <c r="N22" s="419">
        <v>6</v>
      </c>
    </row>
    <row r="23" spans="1:14" ht="15" customHeight="1">
      <c r="A23" s="248" t="s">
        <v>213</v>
      </c>
      <c r="B23" s="502">
        <v>27</v>
      </c>
      <c r="C23" s="503">
        <v>1760</v>
      </c>
      <c r="D23" s="504">
        <v>65.18</v>
      </c>
      <c r="E23" s="502">
        <v>261</v>
      </c>
      <c r="F23" s="418">
        <v>241</v>
      </c>
      <c r="G23" s="418">
        <v>286</v>
      </c>
      <c r="H23" s="418">
        <v>220</v>
      </c>
      <c r="I23" s="418">
        <v>197</v>
      </c>
      <c r="J23" s="418">
        <v>155</v>
      </c>
      <c r="K23" s="418">
        <v>142</v>
      </c>
      <c r="L23" s="418">
        <v>84</v>
      </c>
      <c r="M23" s="418">
        <v>111</v>
      </c>
      <c r="N23" s="419">
        <v>63</v>
      </c>
    </row>
    <row r="24" spans="1:14" ht="15" customHeight="1">
      <c r="A24" s="248" t="s">
        <v>215</v>
      </c>
      <c r="B24" s="502">
        <v>25</v>
      </c>
      <c r="C24" s="503">
        <v>1162</v>
      </c>
      <c r="D24" s="504">
        <v>46.48</v>
      </c>
      <c r="E24" s="502">
        <v>268</v>
      </c>
      <c r="F24" s="418">
        <v>199</v>
      </c>
      <c r="G24" s="418">
        <v>189</v>
      </c>
      <c r="H24" s="418">
        <v>117</v>
      </c>
      <c r="I24" s="418">
        <v>92</v>
      </c>
      <c r="J24" s="418">
        <v>56</v>
      </c>
      <c r="K24" s="418">
        <v>81</v>
      </c>
      <c r="L24" s="418">
        <v>25</v>
      </c>
      <c r="M24" s="418">
        <v>85</v>
      </c>
      <c r="N24" s="419">
        <v>50</v>
      </c>
    </row>
    <row r="25" spans="1:14" ht="15" customHeight="1" thickBot="1">
      <c r="A25" s="676" t="s">
        <v>394</v>
      </c>
      <c r="B25" s="587">
        <v>8</v>
      </c>
      <c r="C25" s="672">
        <v>180</v>
      </c>
      <c r="D25" s="673">
        <v>22.5</v>
      </c>
      <c r="E25" s="587">
        <v>19</v>
      </c>
      <c r="F25" s="590">
        <v>28</v>
      </c>
      <c r="G25" s="590">
        <v>24</v>
      </c>
      <c r="H25" s="590">
        <v>40</v>
      </c>
      <c r="I25" s="590">
        <v>27</v>
      </c>
      <c r="J25" s="590">
        <v>11</v>
      </c>
      <c r="K25" s="590">
        <v>12</v>
      </c>
      <c r="L25" s="590">
        <v>7</v>
      </c>
      <c r="M25" s="590">
        <v>10</v>
      </c>
      <c r="N25" s="591">
        <v>2</v>
      </c>
    </row>
    <row r="26" spans="1:14" ht="15" customHeight="1" thickBot="1">
      <c r="A26" s="246" t="s">
        <v>192</v>
      </c>
      <c r="B26" s="510">
        <f>SUM(B20:B25)</f>
        <v>139</v>
      </c>
      <c r="C26" s="511">
        <f>SUM(C20:C25)</f>
        <v>8531</v>
      </c>
      <c r="D26" s="726">
        <v>61.37</v>
      </c>
      <c r="E26" s="510">
        <f>SUM(E20:E25)</f>
        <v>1309</v>
      </c>
      <c r="F26" s="510">
        <f aca="true" t="shared" si="2" ref="F26:N26">SUM(F20:F25)</f>
        <v>1041</v>
      </c>
      <c r="G26" s="510">
        <f t="shared" si="2"/>
        <v>1188</v>
      </c>
      <c r="H26" s="510">
        <f t="shared" si="2"/>
        <v>1107</v>
      </c>
      <c r="I26" s="510">
        <f t="shared" si="2"/>
        <v>1018</v>
      </c>
      <c r="J26" s="510">
        <f t="shared" si="2"/>
        <v>757</v>
      </c>
      <c r="K26" s="510">
        <f t="shared" si="2"/>
        <v>749</v>
      </c>
      <c r="L26" s="510">
        <f t="shared" si="2"/>
        <v>466</v>
      </c>
      <c r="M26" s="510">
        <f t="shared" si="2"/>
        <v>632</v>
      </c>
      <c r="N26" s="511">
        <f t="shared" si="2"/>
        <v>264</v>
      </c>
    </row>
    <row r="27" spans="1:14" ht="15" customHeight="1" thickBot="1">
      <c r="A27" s="518" t="s">
        <v>374</v>
      </c>
      <c r="B27" s="513"/>
      <c r="C27" s="522"/>
      <c r="D27" s="515"/>
      <c r="E27" s="514"/>
      <c r="F27" s="514"/>
      <c r="G27" s="514"/>
      <c r="H27" s="514"/>
      <c r="I27" s="514"/>
      <c r="J27" s="514"/>
      <c r="K27" s="514"/>
      <c r="L27" s="514"/>
      <c r="M27" s="514"/>
      <c r="N27" s="516"/>
    </row>
    <row r="28" spans="1:15" s="18" customFormat="1" ht="15" customHeight="1">
      <c r="A28" s="247" t="s">
        <v>617</v>
      </c>
      <c r="B28" s="1346">
        <v>20</v>
      </c>
      <c r="C28" s="533">
        <v>937</v>
      </c>
      <c r="D28" s="534">
        <v>46.85</v>
      </c>
      <c r="E28" s="532">
        <v>370</v>
      </c>
      <c r="F28" s="535">
        <v>190</v>
      </c>
      <c r="G28" s="535">
        <v>137</v>
      </c>
      <c r="H28" s="535">
        <v>90</v>
      </c>
      <c r="I28" s="535">
        <v>64</v>
      </c>
      <c r="J28" s="535">
        <v>21</v>
      </c>
      <c r="K28" s="535">
        <v>16</v>
      </c>
      <c r="L28" s="535">
        <v>5</v>
      </c>
      <c r="M28" s="535">
        <v>20</v>
      </c>
      <c r="N28" s="536">
        <v>24</v>
      </c>
      <c r="O28" s="13"/>
    </row>
    <row r="29" spans="1:14" ht="15" customHeight="1">
      <c r="A29" s="248" t="s">
        <v>164</v>
      </c>
      <c r="B29" s="458">
        <v>13</v>
      </c>
      <c r="C29" s="503">
        <v>207</v>
      </c>
      <c r="D29" s="538">
        <v>15.92</v>
      </c>
      <c r="E29" s="502">
        <v>49</v>
      </c>
      <c r="F29" s="418">
        <v>47</v>
      </c>
      <c r="G29" s="418">
        <v>40</v>
      </c>
      <c r="H29" s="418">
        <v>21</v>
      </c>
      <c r="I29" s="418">
        <v>20</v>
      </c>
      <c r="J29" s="418">
        <v>13</v>
      </c>
      <c r="K29" s="418">
        <v>5</v>
      </c>
      <c r="L29" s="418">
        <v>1</v>
      </c>
      <c r="M29" s="418">
        <v>3</v>
      </c>
      <c r="N29" s="419">
        <v>8</v>
      </c>
    </row>
    <row r="30" spans="1:14" ht="15" customHeight="1">
      <c r="A30" s="248" t="s">
        <v>219</v>
      </c>
      <c r="B30" s="458">
        <v>28</v>
      </c>
      <c r="C30" s="503">
        <v>2238</v>
      </c>
      <c r="D30" s="538">
        <v>79.92</v>
      </c>
      <c r="E30" s="502">
        <v>899</v>
      </c>
      <c r="F30" s="418">
        <v>420</v>
      </c>
      <c r="G30" s="418">
        <v>336</v>
      </c>
      <c r="H30" s="418">
        <v>199</v>
      </c>
      <c r="I30" s="418">
        <v>139</v>
      </c>
      <c r="J30" s="418">
        <v>88</v>
      </c>
      <c r="K30" s="418">
        <v>64</v>
      </c>
      <c r="L30" s="418">
        <v>20</v>
      </c>
      <c r="M30" s="418">
        <v>39</v>
      </c>
      <c r="N30" s="419">
        <v>34</v>
      </c>
    </row>
    <row r="31" spans="1:14" ht="15" customHeight="1">
      <c r="A31" s="248" t="s">
        <v>664</v>
      </c>
      <c r="B31" s="458">
        <v>12</v>
      </c>
      <c r="C31" s="503">
        <v>177</v>
      </c>
      <c r="D31" s="538">
        <v>14.75</v>
      </c>
      <c r="E31" s="502">
        <v>41</v>
      </c>
      <c r="F31" s="418">
        <v>31</v>
      </c>
      <c r="G31" s="418">
        <v>22</v>
      </c>
      <c r="H31" s="418">
        <v>24</v>
      </c>
      <c r="I31" s="418">
        <v>12</v>
      </c>
      <c r="J31" s="418">
        <v>11</v>
      </c>
      <c r="K31" s="418">
        <v>10</v>
      </c>
      <c r="L31" s="418">
        <v>6</v>
      </c>
      <c r="M31" s="418">
        <v>9</v>
      </c>
      <c r="N31" s="419">
        <v>11</v>
      </c>
    </row>
    <row r="32" spans="1:14" ht="15" customHeight="1">
      <c r="A32" s="248" t="s">
        <v>301</v>
      </c>
      <c r="B32" s="458">
        <v>12</v>
      </c>
      <c r="C32" s="503">
        <v>668</v>
      </c>
      <c r="D32" s="538">
        <v>55.66</v>
      </c>
      <c r="E32" s="502">
        <v>328</v>
      </c>
      <c r="F32" s="418">
        <v>98</v>
      </c>
      <c r="G32" s="418">
        <v>82</v>
      </c>
      <c r="H32" s="418">
        <v>62</v>
      </c>
      <c r="I32" s="418">
        <v>49</v>
      </c>
      <c r="J32" s="418">
        <v>21</v>
      </c>
      <c r="K32" s="418">
        <v>15</v>
      </c>
      <c r="L32" s="418">
        <v>3</v>
      </c>
      <c r="M32" s="418">
        <v>3</v>
      </c>
      <c r="N32" s="419">
        <v>7</v>
      </c>
    </row>
    <row r="33" spans="1:14" ht="16.5" customHeight="1">
      <c r="A33" s="1123" t="s">
        <v>1055</v>
      </c>
      <c r="B33" s="458">
        <v>12</v>
      </c>
      <c r="C33" s="503">
        <v>535</v>
      </c>
      <c r="D33" s="538">
        <v>44.58</v>
      </c>
      <c r="E33" s="502">
        <v>181</v>
      </c>
      <c r="F33" s="418">
        <v>92</v>
      </c>
      <c r="G33" s="418">
        <v>127</v>
      </c>
      <c r="H33" s="418">
        <v>42</v>
      </c>
      <c r="I33" s="418">
        <v>35</v>
      </c>
      <c r="J33" s="418">
        <v>21</v>
      </c>
      <c r="K33" s="418">
        <v>19</v>
      </c>
      <c r="L33" s="418">
        <v>3</v>
      </c>
      <c r="M33" s="418">
        <v>5</v>
      </c>
      <c r="N33" s="419">
        <v>10</v>
      </c>
    </row>
    <row r="34" spans="1:14" ht="15" customHeight="1">
      <c r="A34" s="248" t="s">
        <v>280</v>
      </c>
      <c r="B34" s="458">
        <v>8</v>
      </c>
      <c r="C34" s="503">
        <v>228</v>
      </c>
      <c r="D34" s="538">
        <v>28.5</v>
      </c>
      <c r="E34" s="502">
        <v>176</v>
      </c>
      <c r="F34" s="418">
        <v>27</v>
      </c>
      <c r="G34" s="418">
        <v>19</v>
      </c>
      <c r="H34" s="418">
        <v>1</v>
      </c>
      <c r="I34" s="418"/>
      <c r="J34" s="418"/>
      <c r="K34" s="418"/>
      <c r="L34" s="418"/>
      <c r="M34" s="418">
        <v>3</v>
      </c>
      <c r="N34" s="419">
        <v>2</v>
      </c>
    </row>
    <row r="35" spans="1:14" ht="15" customHeight="1" thickBot="1">
      <c r="A35" s="481" t="s">
        <v>281</v>
      </c>
      <c r="B35" s="848">
        <v>9</v>
      </c>
      <c r="C35" s="517">
        <v>840</v>
      </c>
      <c r="D35" s="539">
        <v>93.33</v>
      </c>
      <c r="E35" s="507">
        <v>265</v>
      </c>
      <c r="F35" s="420">
        <v>142</v>
      </c>
      <c r="G35" s="420">
        <v>160</v>
      </c>
      <c r="H35" s="420">
        <v>92</v>
      </c>
      <c r="I35" s="420">
        <v>66</v>
      </c>
      <c r="J35" s="420">
        <v>37</v>
      </c>
      <c r="K35" s="420">
        <v>25</v>
      </c>
      <c r="L35" s="420">
        <v>12</v>
      </c>
      <c r="M35" s="420">
        <v>14</v>
      </c>
      <c r="N35" s="421">
        <v>27</v>
      </c>
    </row>
    <row r="36" spans="1:14" ht="15" customHeight="1" thickBot="1">
      <c r="A36" s="594" t="s">
        <v>192</v>
      </c>
      <c r="B36" s="510">
        <f>SUM(B28:B35)</f>
        <v>114</v>
      </c>
      <c r="C36" s="511">
        <f>SUM(C28:C35)</f>
        <v>5830</v>
      </c>
      <c r="D36" s="726">
        <v>51.14</v>
      </c>
      <c r="E36" s="510">
        <f>SUM(E28:E35)</f>
        <v>2309</v>
      </c>
      <c r="F36" s="510">
        <f aca="true" t="shared" si="3" ref="F36:N36">SUM(F28:F35)</f>
        <v>1047</v>
      </c>
      <c r="G36" s="510">
        <f t="shared" si="3"/>
        <v>923</v>
      </c>
      <c r="H36" s="510">
        <f t="shared" si="3"/>
        <v>531</v>
      </c>
      <c r="I36" s="510">
        <f t="shared" si="3"/>
        <v>385</v>
      </c>
      <c r="J36" s="510">
        <f t="shared" si="3"/>
        <v>212</v>
      </c>
      <c r="K36" s="510">
        <f t="shared" si="3"/>
        <v>154</v>
      </c>
      <c r="L36" s="510">
        <f t="shared" si="3"/>
        <v>50</v>
      </c>
      <c r="M36" s="510">
        <f t="shared" si="3"/>
        <v>96</v>
      </c>
      <c r="N36" s="511">
        <f t="shared" si="3"/>
        <v>123</v>
      </c>
    </row>
    <row r="37" spans="1:14" ht="15" customHeight="1" thickBot="1">
      <c r="A37" s="599" t="s">
        <v>315</v>
      </c>
      <c r="B37" s="552"/>
      <c r="C37" s="1762"/>
      <c r="D37" s="554"/>
      <c r="E37" s="553"/>
      <c r="F37" s="553"/>
      <c r="G37" s="553"/>
      <c r="H37" s="553"/>
      <c r="I37" s="553"/>
      <c r="J37" s="553"/>
      <c r="K37" s="553"/>
      <c r="L37" s="553"/>
      <c r="M37" s="553"/>
      <c r="N37" s="1216"/>
    </row>
    <row r="38" spans="1:14" ht="15" customHeight="1">
      <c r="A38" s="572" t="s">
        <v>223</v>
      </c>
      <c r="B38" s="499">
        <v>22</v>
      </c>
      <c r="C38" s="500">
        <v>2253</v>
      </c>
      <c r="D38" s="556">
        <v>102.4</v>
      </c>
      <c r="E38" s="499">
        <v>342</v>
      </c>
      <c r="F38" s="416">
        <v>273</v>
      </c>
      <c r="G38" s="416">
        <v>270</v>
      </c>
      <c r="H38" s="416">
        <v>373</v>
      </c>
      <c r="I38" s="416">
        <v>362</v>
      </c>
      <c r="J38" s="416">
        <v>187</v>
      </c>
      <c r="K38" s="416">
        <v>101</v>
      </c>
      <c r="L38" s="416">
        <v>61</v>
      </c>
      <c r="M38" s="416">
        <v>115</v>
      </c>
      <c r="N38" s="417">
        <v>169</v>
      </c>
    </row>
    <row r="39" spans="1:14" ht="15" customHeight="1">
      <c r="A39" s="581" t="s">
        <v>225</v>
      </c>
      <c r="B39" s="502">
        <v>13</v>
      </c>
      <c r="C39" s="503">
        <v>541</v>
      </c>
      <c r="D39" s="538">
        <v>41.61</v>
      </c>
      <c r="E39" s="502">
        <v>48</v>
      </c>
      <c r="F39" s="418">
        <v>60</v>
      </c>
      <c r="G39" s="418">
        <v>101</v>
      </c>
      <c r="H39" s="418">
        <v>92</v>
      </c>
      <c r="I39" s="418">
        <v>85</v>
      </c>
      <c r="J39" s="418">
        <v>54</v>
      </c>
      <c r="K39" s="418">
        <v>50</v>
      </c>
      <c r="L39" s="418">
        <v>19</v>
      </c>
      <c r="M39" s="418">
        <v>13</v>
      </c>
      <c r="N39" s="419">
        <v>19</v>
      </c>
    </row>
    <row r="40" spans="1:14" ht="15" customHeight="1">
      <c r="A40" s="581" t="s">
        <v>289</v>
      </c>
      <c r="B40" s="502">
        <v>28</v>
      </c>
      <c r="C40" s="503">
        <v>2977</v>
      </c>
      <c r="D40" s="538">
        <v>106.32</v>
      </c>
      <c r="E40" s="502">
        <v>346</v>
      </c>
      <c r="F40" s="418">
        <v>320</v>
      </c>
      <c r="G40" s="418">
        <v>371</v>
      </c>
      <c r="H40" s="418">
        <v>405</v>
      </c>
      <c r="I40" s="418">
        <v>391</v>
      </c>
      <c r="J40" s="418">
        <v>286</v>
      </c>
      <c r="K40" s="418">
        <v>255</v>
      </c>
      <c r="L40" s="418">
        <v>126</v>
      </c>
      <c r="M40" s="418">
        <v>315</v>
      </c>
      <c r="N40" s="419">
        <v>162</v>
      </c>
    </row>
    <row r="41" spans="1:14" ht="15" customHeight="1">
      <c r="A41" s="581" t="s">
        <v>228</v>
      </c>
      <c r="B41" s="502">
        <v>18</v>
      </c>
      <c r="C41" s="503">
        <v>1067</v>
      </c>
      <c r="D41" s="538">
        <v>59.27</v>
      </c>
      <c r="E41" s="502">
        <v>113</v>
      </c>
      <c r="F41" s="418">
        <v>129</v>
      </c>
      <c r="G41" s="418">
        <v>202</v>
      </c>
      <c r="H41" s="418">
        <v>161</v>
      </c>
      <c r="I41" s="418">
        <v>167</v>
      </c>
      <c r="J41" s="418">
        <v>94</v>
      </c>
      <c r="K41" s="418">
        <v>101</v>
      </c>
      <c r="L41" s="418">
        <v>25</v>
      </c>
      <c r="M41" s="418">
        <v>29</v>
      </c>
      <c r="N41" s="419">
        <v>46</v>
      </c>
    </row>
    <row r="42" spans="1:14" ht="15" customHeight="1">
      <c r="A42" s="581" t="s">
        <v>226</v>
      </c>
      <c r="B42" s="502">
        <v>21</v>
      </c>
      <c r="C42" s="503">
        <v>879</v>
      </c>
      <c r="D42" s="538">
        <v>41.85</v>
      </c>
      <c r="E42" s="502">
        <v>132</v>
      </c>
      <c r="F42" s="418">
        <v>109</v>
      </c>
      <c r="G42" s="418">
        <v>119</v>
      </c>
      <c r="H42" s="418">
        <v>113</v>
      </c>
      <c r="I42" s="418">
        <v>103</v>
      </c>
      <c r="J42" s="418">
        <v>65</v>
      </c>
      <c r="K42" s="418">
        <v>76</v>
      </c>
      <c r="L42" s="418">
        <v>110</v>
      </c>
      <c r="M42" s="418">
        <v>12</v>
      </c>
      <c r="N42" s="419">
        <v>40</v>
      </c>
    </row>
    <row r="43" spans="1:14" ht="15" customHeight="1">
      <c r="A43" s="581" t="s">
        <v>173</v>
      </c>
      <c r="B43" s="502">
        <v>15</v>
      </c>
      <c r="C43" s="503">
        <v>1036</v>
      </c>
      <c r="D43" s="538">
        <v>69.06</v>
      </c>
      <c r="E43" s="502">
        <v>116</v>
      </c>
      <c r="F43" s="418">
        <v>118</v>
      </c>
      <c r="G43" s="418">
        <v>128</v>
      </c>
      <c r="H43" s="418">
        <v>133</v>
      </c>
      <c r="I43" s="418">
        <v>130</v>
      </c>
      <c r="J43" s="418">
        <v>124</v>
      </c>
      <c r="K43" s="418">
        <v>91</v>
      </c>
      <c r="L43" s="418">
        <v>59</v>
      </c>
      <c r="M43" s="418">
        <v>74</v>
      </c>
      <c r="N43" s="419">
        <v>63</v>
      </c>
    </row>
    <row r="44" spans="1:14" ht="15" customHeight="1">
      <c r="A44" s="581" t="s">
        <v>222</v>
      </c>
      <c r="B44" s="502">
        <v>52</v>
      </c>
      <c r="C44" s="503">
        <v>3468</v>
      </c>
      <c r="D44" s="538">
        <v>66.69</v>
      </c>
      <c r="E44" s="502">
        <v>376</v>
      </c>
      <c r="F44" s="418">
        <v>405</v>
      </c>
      <c r="G44" s="418">
        <v>474</v>
      </c>
      <c r="H44" s="418">
        <v>399</v>
      </c>
      <c r="I44" s="418">
        <v>450</v>
      </c>
      <c r="J44" s="418">
        <v>356</v>
      </c>
      <c r="K44" s="418">
        <v>324</v>
      </c>
      <c r="L44" s="418">
        <v>232</v>
      </c>
      <c r="M44" s="418">
        <v>285</v>
      </c>
      <c r="N44" s="419">
        <v>167</v>
      </c>
    </row>
    <row r="45" spans="1:14" ht="15" customHeight="1">
      <c r="A45" s="581" t="s">
        <v>227</v>
      </c>
      <c r="B45" s="502">
        <v>20</v>
      </c>
      <c r="C45" s="503">
        <v>974</v>
      </c>
      <c r="D45" s="538">
        <v>48.7</v>
      </c>
      <c r="E45" s="502">
        <v>83</v>
      </c>
      <c r="F45" s="418">
        <v>75</v>
      </c>
      <c r="G45" s="418">
        <v>137</v>
      </c>
      <c r="H45" s="418">
        <v>113</v>
      </c>
      <c r="I45" s="418">
        <v>175</v>
      </c>
      <c r="J45" s="418">
        <v>114</v>
      </c>
      <c r="K45" s="418">
        <v>124</v>
      </c>
      <c r="L45" s="418">
        <v>50</v>
      </c>
      <c r="M45" s="418">
        <v>62</v>
      </c>
      <c r="N45" s="419">
        <v>41</v>
      </c>
    </row>
    <row r="46" spans="1:14" ht="15" customHeight="1">
      <c r="A46" s="581" t="s">
        <v>224</v>
      </c>
      <c r="B46" s="502">
        <v>14</v>
      </c>
      <c r="C46" s="503">
        <v>1124</v>
      </c>
      <c r="D46" s="538">
        <v>80.28</v>
      </c>
      <c r="E46" s="502">
        <v>129</v>
      </c>
      <c r="F46" s="418">
        <v>114</v>
      </c>
      <c r="G46" s="418">
        <v>167</v>
      </c>
      <c r="H46" s="418">
        <v>150</v>
      </c>
      <c r="I46" s="418">
        <v>157</v>
      </c>
      <c r="J46" s="418">
        <v>108</v>
      </c>
      <c r="K46" s="418">
        <v>65</v>
      </c>
      <c r="L46" s="418">
        <v>64</v>
      </c>
      <c r="M46" s="418">
        <v>100</v>
      </c>
      <c r="N46" s="419">
        <v>70</v>
      </c>
    </row>
    <row r="47" spans="1:14" ht="15" customHeight="1">
      <c r="A47" s="581" t="s">
        <v>232</v>
      </c>
      <c r="B47" s="502">
        <v>11</v>
      </c>
      <c r="C47" s="503">
        <v>427</v>
      </c>
      <c r="D47" s="538">
        <v>38.81</v>
      </c>
      <c r="E47" s="502">
        <v>50</v>
      </c>
      <c r="F47" s="418">
        <v>47</v>
      </c>
      <c r="G47" s="418">
        <v>72</v>
      </c>
      <c r="H47" s="418">
        <v>55</v>
      </c>
      <c r="I47" s="418">
        <v>83</v>
      </c>
      <c r="J47" s="418">
        <v>42</v>
      </c>
      <c r="K47" s="418">
        <v>39</v>
      </c>
      <c r="L47" s="418">
        <v>24</v>
      </c>
      <c r="M47" s="418">
        <v>5</v>
      </c>
      <c r="N47" s="419">
        <v>10</v>
      </c>
    </row>
    <row r="48" spans="1:14" ht="15" customHeight="1">
      <c r="A48" s="581" t="s">
        <v>230</v>
      </c>
      <c r="B48" s="502">
        <v>37</v>
      </c>
      <c r="C48" s="503">
        <v>3881</v>
      </c>
      <c r="D48" s="538">
        <v>104.89</v>
      </c>
      <c r="E48" s="502">
        <v>597</v>
      </c>
      <c r="F48" s="418">
        <v>403</v>
      </c>
      <c r="G48" s="418">
        <v>514</v>
      </c>
      <c r="H48" s="418">
        <v>484</v>
      </c>
      <c r="I48" s="418">
        <v>529</v>
      </c>
      <c r="J48" s="418">
        <v>365</v>
      </c>
      <c r="K48" s="418">
        <v>337</v>
      </c>
      <c r="L48" s="418">
        <v>274</v>
      </c>
      <c r="M48" s="418">
        <v>198</v>
      </c>
      <c r="N48" s="419">
        <v>180</v>
      </c>
    </row>
    <row r="49" spans="1:14" ht="15" customHeight="1">
      <c r="A49" s="581" t="s">
        <v>231</v>
      </c>
      <c r="B49" s="502">
        <v>26</v>
      </c>
      <c r="C49" s="503">
        <v>1538</v>
      </c>
      <c r="D49" s="538">
        <v>59.15</v>
      </c>
      <c r="E49" s="502">
        <v>140</v>
      </c>
      <c r="F49" s="418">
        <v>171</v>
      </c>
      <c r="G49" s="418">
        <v>203</v>
      </c>
      <c r="H49" s="418">
        <v>237</v>
      </c>
      <c r="I49" s="418">
        <v>230</v>
      </c>
      <c r="J49" s="418">
        <v>156</v>
      </c>
      <c r="K49" s="418">
        <v>177</v>
      </c>
      <c r="L49" s="418">
        <v>95</v>
      </c>
      <c r="M49" s="418">
        <v>69</v>
      </c>
      <c r="N49" s="419">
        <v>60</v>
      </c>
    </row>
    <row r="50" spans="1:14" ht="15" customHeight="1">
      <c r="A50" s="581" t="s">
        <v>286</v>
      </c>
      <c r="B50" s="502">
        <v>6</v>
      </c>
      <c r="C50" s="503">
        <v>938</v>
      </c>
      <c r="D50" s="538">
        <v>156.33</v>
      </c>
      <c r="E50" s="502">
        <v>119</v>
      </c>
      <c r="F50" s="418">
        <v>98</v>
      </c>
      <c r="G50" s="418">
        <v>107</v>
      </c>
      <c r="H50" s="418">
        <v>110</v>
      </c>
      <c r="I50" s="418">
        <v>121</v>
      </c>
      <c r="J50" s="418">
        <v>90</v>
      </c>
      <c r="K50" s="418">
        <v>94</v>
      </c>
      <c r="L50" s="418">
        <v>61</v>
      </c>
      <c r="M50" s="418">
        <v>79</v>
      </c>
      <c r="N50" s="419">
        <v>59</v>
      </c>
    </row>
    <row r="51" spans="1:14" ht="15" customHeight="1" thickBot="1">
      <c r="A51" s="583" t="s">
        <v>302</v>
      </c>
      <c r="B51" s="507">
        <v>13</v>
      </c>
      <c r="C51" s="517">
        <v>442</v>
      </c>
      <c r="D51" s="539">
        <v>34</v>
      </c>
      <c r="E51" s="507">
        <v>30</v>
      </c>
      <c r="F51" s="420">
        <v>60</v>
      </c>
      <c r="G51" s="420">
        <v>71</v>
      </c>
      <c r="H51" s="420">
        <v>70</v>
      </c>
      <c r="I51" s="420">
        <v>71</v>
      </c>
      <c r="J51" s="420">
        <v>47</v>
      </c>
      <c r="K51" s="420">
        <v>50</v>
      </c>
      <c r="L51" s="420">
        <v>22</v>
      </c>
      <c r="M51" s="420">
        <v>9</v>
      </c>
      <c r="N51" s="421">
        <v>12</v>
      </c>
    </row>
    <row r="52" spans="1:14" ht="15" customHeight="1" thickBot="1">
      <c r="A52" s="594" t="s">
        <v>192</v>
      </c>
      <c r="B52" s="557">
        <f>B38+B39+B40+B41+B42+B43+B44+B45+B46+B47+B48+B49+B50+B51</f>
        <v>296</v>
      </c>
      <c r="C52" s="849">
        <f>C38+C39+C40+C41+C42+C43+C44+C45+C46+C47+C48+C49+C50+C51</f>
        <v>21545</v>
      </c>
      <c r="D52" s="727">
        <v>72.78</v>
      </c>
      <c r="E52" s="557">
        <f aca="true" t="shared" si="4" ref="E52:N52">E38+E39+E40+E41+E42+E43+E44+E45+E46+E47+E48+E49+E50+E51</f>
        <v>2621</v>
      </c>
      <c r="F52" s="557">
        <f t="shared" si="4"/>
        <v>2382</v>
      </c>
      <c r="G52" s="557">
        <f t="shared" si="4"/>
        <v>2936</v>
      </c>
      <c r="H52" s="557">
        <f t="shared" si="4"/>
        <v>2895</v>
      </c>
      <c r="I52" s="557">
        <f t="shared" si="4"/>
        <v>3054</v>
      </c>
      <c r="J52" s="557">
        <f t="shared" si="4"/>
        <v>2088</v>
      </c>
      <c r="K52" s="557">
        <f t="shared" si="4"/>
        <v>1884</v>
      </c>
      <c r="L52" s="557">
        <f t="shared" si="4"/>
        <v>1222</v>
      </c>
      <c r="M52" s="557">
        <f t="shared" si="4"/>
        <v>1365</v>
      </c>
      <c r="N52" s="849">
        <f t="shared" si="4"/>
        <v>1098</v>
      </c>
    </row>
    <row r="53" spans="1:14" ht="15" customHeight="1" thickBot="1">
      <c r="A53" s="246" t="s">
        <v>393</v>
      </c>
      <c r="B53" s="511">
        <v>98</v>
      </c>
      <c r="C53" s="732">
        <v>1119</v>
      </c>
      <c r="D53" s="728">
        <v>11.41</v>
      </c>
      <c r="E53" s="511">
        <v>685</v>
      </c>
      <c r="F53" s="511">
        <v>244</v>
      </c>
      <c r="G53" s="511">
        <v>108</v>
      </c>
      <c r="H53" s="511">
        <v>26</v>
      </c>
      <c r="I53" s="511">
        <v>17</v>
      </c>
      <c r="J53" s="511">
        <v>3</v>
      </c>
      <c r="K53" s="511">
        <v>6</v>
      </c>
      <c r="L53" s="511">
        <v>1</v>
      </c>
      <c r="M53" s="511">
        <v>15</v>
      </c>
      <c r="N53" s="511">
        <v>14</v>
      </c>
    </row>
    <row r="54" spans="1:14" ht="15" customHeight="1" thickBot="1">
      <c r="A54" s="678" t="s">
        <v>1076</v>
      </c>
      <c r="B54" s="511">
        <v>19</v>
      </c>
      <c r="C54" s="732">
        <v>785</v>
      </c>
      <c r="D54" s="563">
        <v>41.31</v>
      </c>
      <c r="E54" s="511">
        <v>61</v>
      </c>
      <c r="F54" s="511">
        <v>64</v>
      </c>
      <c r="G54" s="511">
        <v>75</v>
      </c>
      <c r="H54" s="511">
        <v>80</v>
      </c>
      <c r="I54" s="511">
        <v>93</v>
      </c>
      <c r="J54" s="511">
        <v>62</v>
      </c>
      <c r="K54" s="511">
        <v>96</v>
      </c>
      <c r="L54" s="511">
        <v>40</v>
      </c>
      <c r="M54" s="511">
        <v>94</v>
      </c>
      <c r="N54" s="511">
        <v>120</v>
      </c>
    </row>
    <row r="55" spans="1:14" ht="15" customHeight="1" thickBot="1">
      <c r="A55" s="678" t="s">
        <v>303</v>
      </c>
      <c r="B55" s="511">
        <v>8</v>
      </c>
      <c r="C55" s="732">
        <v>427</v>
      </c>
      <c r="D55" s="563">
        <v>53.37</v>
      </c>
      <c r="E55" s="511">
        <v>184</v>
      </c>
      <c r="F55" s="733">
        <v>77</v>
      </c>
      <c r="G55" s="511">
        <v>83</v>
      </c>
      <c r="H55" s="511">
        <v>45</v>
      </c>
      <c r="I55" s="511">
        <v>15</v>
      </c>
      <c r="J55" s="511">
        <v>9</v>
      </c>
      <c r="K55" s="511"/>
      <c r="L55" s="511"/>
      <c r="M55" s="511"/>
      <c r="N55" s="511">
        <v>14</v>
      </c>
    </row>
    <row r="56" spans="1:14" ht="15" customHeight="1" thickBot="1">
      <c r="A56" s="678" t="s">
        <v>365</v>
      </c>
      <c r="B56" s="511">
        <v>42</v>
      </c>
      <c r="C56" s="732">
        <v>5775</v>
      </c>
      <c r="D56" s="563">
        <v>137.5</v>
      </c>
      <c r="E56" s="511">
        <v>1088</v>
      </c>
      <c r="F56" s="511">
        <v>693</v>
      </c>
      <c r="G56" s="511">
        <v>790</v>
      </c>
      <c r="H56" s="511">
        <v>727</v>
      </c>
      <c r="I56" s="511">
        <v>728</v>
      </c>
      <c r="J56" s="511">
        <v>527</v>
      </c>
      <c r="K56" s="511">
        <v>430</v>
      </c>
      <c r="L56" s="511">
        <v>206</v>
      </c>
      <c r="M56" s="511">
        <v>246</v>
      </c>
      <c r="N56" s="729">
        <v>340</v>
      </c>
    </row>
    <row r="57" spans="1:14" s="19" customFormat="1" ht="15" customHeight="1" thickBot="1">
      <c r="A57" s="595" t="s">
        <v>434</v>
      </c>
      <c r="B57" s="596">
        <f>B6+B18+B26+B36+B52+B53+B54+B55+B56</f>
        <v>1040</v>
      </c>
      <c r="C57" s="596">
        <f>C6+C18+C26+C36+C52+C53+C54+C55+C56</f>
        <v>68886</v>
      </c>
      <c r="D57" s="680">
        <v>66.23</v>
      </c>
      <c r="E57" s="596">
        <f aca="true" t="shared" si="5" ref="E57:N57">E6+E18+E26+E36+E52+E53+E54+E55+E56</f>
        <v>11429</v>
      </c>
      <c r="F57" s="596">
        <f t="shared" si="5"/>
        <v>7998</v>
      </c>
      <c r="G57" s="596">
        <f t="shared" si="5"/>
        <v>8924</v>
      </c>
      <c r="H57" s="596">
        <f t="shared" si="5"/>
        <v>8439</v>
      </c>
      <c r="I57" s="596">
        <f t="shared" si="5"/>
        <v>8618</v>
      </c>
      <c r="J57" s="596">
        <f t="shared" si="5"/>
        <v>5950</v>
      </c>
      <c r="K57" s="596">
        <f t="shared" si="5"/>
        <v>5580</v>
      </c>
      <c r="L57" s="596">
        <f t="shared" si="5"/>
        <v>3900</v>
      </c>
      <c r="M57" s="596">
        <f t="shared" si="5"/>
        <v>4497</v>
      </c>
      <c r="N57" s="596">
        <f t="shared" si="5"/>
        <v>3551</v>
      </c>
    </row>
    <row r="58" spans="1:14" ht="12" customHeight="1">
      <c r="A58" s="2046" t="s">
        <v>88</v>
      </c>
      <c r="B58" s="2031"/>
      <c r="C58" s="2031"/>
      <c r="D58" s="679"/>
      <c r="E58" s="566"/>
      <c r="F58" s="566"/>
      <c r="G58" s="566"/>
      <c r="H58" s="567"/>
      <c r="I58" s="567"/>
      <c r="J58" s="567"/>
      <c r="K58" s="567"/>
      <c r="L58" s="567"/>
      <c r="M58" s="567"/>
      <c r="N58" s="567"/>
    </row>
    <row r="59" spans="1:4" ht="12" customHeight="1">
      <c r="A59" s="229"/>
      <c r="B59" s="230"/>
      <c r="C59" s="230"/>
      <c r="D59" s="228"/>
    </row>
    <row r="60" spans="1:4" ht="12" customHeight="1">
      <c r="A60" s="229"/>
      <c r="B60" s="230"/>
      <c r="C60" s="230"/>
      <c r="D60" s="228"/>
    </row>
    <row r="61" spans="1:4" ht="15">
      <c r="A61" s="229"/>
      <c r="B61" s="230"/>
      <c r="C61" s="230"/>
      <c r="D61" s="228"/>
    </row>
    <row r="62" spans="1:4" ht="15">
      <c r="A62" s="231"/>
      <c r="B62" s="230"/>
      <c r="C62" s="232"/>
      <c r="D62" s="233"/>
    </row>
    <row r="63" spans="1:4" ht="15">
      <c r="A63" s="36"/>
      <c r="C63" s="19"/>
      <c r="D63" s="77"/>
    </row>
    <row r="64" spans="1:4" ht="15">
      <c r="A64" s="36"/>
      <c r="C64" s="19"/>
      <c r="D64" s="77"/>
    </row>
    <row r="65" spans="1:4" ht="15">
      <c r="A65" s="36"/>
      <c r="C65" s="19"/>
      <c r="D65" s="77"/>
    </row>
    <row r="66" spans="1:4" ht="15">
      <c r="A66" s="36"/>
      <c r="C66" s="19"/>
      <c r="D66" s="77"/>
    </row>
    <row r="67" spans="1:4" ht="15">
      <c r="A67" s="36"/>
      <c r="C67" s="19"/>
      <c r="D67" s="77"/>
    </row>
    <row r="68" spans="1:4" ht="15">
      <c r="A68" s="36"/>
      <c r="C68" s="19"/>
      <c r="D68" s="77"/>
    </row>
    <row r="69" spans="1:4" ht="15">
      <c r="A69" s="36"/>
      <c r="C69" s="19"/>
      <c r="D69" s="77"/>
    </row>
    <row r="70" spans="1:4" ht="15">
      <c r="A70" s="36"/>
      <c r="C70" s="19"/>
      <c r="D70" s="77"/>
    </row>
    <row r="71" spans="1:4" ht="15">
      <c r="A71" s="36"/>
      <c r="C71" s="19"/>
      <c r="D71" s="77"/>
    </row>
    <row r="72" spans="1:4" ht="15">
      <c r="A72" s="36"/>
      <c r="C72" s="19"/>
      <c r="D72" s="77"/>
    </row>
    <row r="73" spans="1:4" ht="15">
      <c r="A73" s="36"/>
      <c r="C73" s="19"/>
      <c r="D73" s="77"/>
    </row>
    <row r="74" spans="1:4" ht="15">
      <c r="A74" s="36"/>
      <c r="C74" s="19"/>
      <c r="D74" s="77"/>
    </row>
    <row r="75" spans="1:4" ht="15">
      <c r="A75" s="36"/>
      <c r="C75" s="19"/>
      <c r="D75" s="77"/>
    </row>
    <row r="76" spans="1:4" ht="15">
      <c r="A76" s="36"/>
      <c r="C76" s="19"/>
      <c r="D76" s="77"/>
    </row>
    <row r="77" spans="1:4" ht="15">
      <c r="A77" s="36"/>
      <c r="C77" s="19"/>
      <c r="D77" s="77"/>
    </row>
    <row r="78" spans="1:4" ht="15">
      <c r="A78" s="36"/>
      <c r="C78" s="19"/>
      <c r="D78" s="77"/>
    </row>
    <row r="79" spans="1:4" ht="15">
      <c r="A79" s="36"/>
      <c r="C79" s="19"/>
      <c r="D79" s="77"/>
    </row>
    <row r="80" spans="1:4" ht="15">
      <c r="A80" s="36"/>
      <c r="C80" s="19"/>
      <c r="D80" s="77"/>
    </row>
    <row r="81" spans="1:4" ht="15">
      <c r="A81" s="36"/>
      <c r="C81" s="19"/>
      <c r="D81" s="77"/>
    </row>
    <row r="82" spans="1:4" ht="15">
      <c r="A82" s="36"/>
      <c r="C82" s="19"/>
      <c r="D82" s="77"/>
    </row>
    <row r="83" spans="1:4" ht="15">
      <c r="A83" s="36"/>
      <c r="C83" s="19"/>
      <c r="D83" s="77"/>
    </row>
    <row r="84" spans="1:4" ht="15">
      <c r="A84" s="36"/>
      <c r="C84" s="19"/>
      <c r="D84" s="77"/>
    </row>
    <row r="85" spans="1:4" ht="15">
      <c r="A85" s="36"/>
      <c r="C85" s="19"/>
      <c r="D85" s="77"/>
    </row>
    <row r="86" spans="1:4" ht="15">
      <c r="A86" s="36"/>
      <c r="C86" s="19"/>
      <c r="D86" s="77"/>
    </row>
    <row r="87" spans="1:4" ht="15">
      <c r="A87" s="36"/>
      <c r="C87" s="19"/>
      <c r="D87" s="77"/>
    </row>
    <row r="88" spans="1:4" ht="15">
      <c r="A88" s="36"/>
      <c r="C88" s="19"/>
      <c r="D88" s="77"/>
    </row>
    <row r="89" spans="1:4" ht="15">
      <c r="A89" s="36"/>
      <c r="C89" s="19"/>
      <c r="D89" s="77"/>
    </row>
    <row r="90" spans="1:4" ht="15">
      <c r="A90" s="36"/>
      <c r="C90" s="19"/>
      <c r="D90" s="77"/>
    </row>
    <row r="91" spans="1:4" ht="15">
      <c r="A91" s="36"/>
      <c r="C91" s="19"/>
      <c r="D91" s="77"/>
    </row>
    <row r="92" spans="1:4" ht="15">
      <c r="A92" s="36"/>
      <c r="C92" s="19"/>
      <c r="D92" s="77"/>
    </row>
    <row r="93" spans="1:4" ht="15">
      <c r="A93" s="36"/>
      <c r="C93" s="19"/>
      <c r="D93" s="77"/>
    </row>
    <row r="94" spans="1:4" ht="15">
      <c r="A94" s="36"/>
      <c r="C94" s="19"/>
      <c r="D94" s="77"/>
    </row>
    <row r="95" spans="1:4" ht="15">
      <c r="A95" s="36"/>
      <c r="C95" s="19"/>
      <c r="D95" s="77"/>
    </row>
    <row r="96" spans="1:4" ht="15">
      <c r="A96" s="36"/>
      <c r="C96" s="19"/>
      <c r="D96" s="77"/>
    </row>
    <row r="97" spans="1:4" ht="15">
      <c r="A97" s="36"/>
      <c r="C97" s="19"/>
      <c r="D97" s="77"/>
    </row>
    <row r="98" spans="1:4" ht="15">
      <c r="A98" s="36"/>
      <c r="C98" s="19"/>
      <c r="D98" s="77"/>
    </row>
    <row r="99" spans="1:4" ht="15">
      <c r="A99" s="36"/>
      <c r="C99" s="19"/>
      <c r="D99" s="77"/>
    </row>
  </sheetData>
  <sheetProtection/>
  <mergeCells count="1">
    <mergeCell ref="A58:C58"/>
  </mergeCells>
  <printOptions/>
  <pageMargins left="0.3937007874015748" right="0.3937007874015748" top="0.5905511811023623" bottom="0.1968503937007874" header="0.1968503937007874" footer="0.5118110236220472"/>
  <pageSetup horizontalDpi="600" verticalDpi="600" orientation="landscape" paperSize="9" scale="61" r:id="rId1"/>
  <headerFooter alignWithMargins="0">
    <oddHeader>&amp;C&amp;"Times New Roman,Kalın"&amp;12LİSANS DERS VE NOT İSTATİSTİKLERİ (2012-2013 EĞİTİM ÖĞRETİM YILI I. DÖNEMİ)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2"/>
  </sheetPr>
  <dimension ref="A1:O116"/>
  <sheetViews>
    <sheetView zoomScalePageLayoutView="0" workbookViewId="0" topLeftCell="A1">
      <selection activeCell="A50" sqref="A50"/>
    </sheetView>
  </sheetViews>
  <sheetFormatPr defaultColWidth="11.421875" defaultRowHeight="12.75"/>
  <cols>
    <col min="1" max="1" width="47.8515625" style="33" customWidth="1"/>
    <col min="2" max="2" width="17.8515625" style="34" customWidth="1"/>
    <col min="3" max="3" width="23.140625" style="34" customWidth="1"/>
    <col min="4" max="4" width="30.7109375" style="35" customWidth="1"/>
    <col min="5" max="7" width="7.7109375" style="0" customWidth="1"/>
    <col min="8" max="14" width="7.7109375" style="13" customWidth="1"/>
    <col min="15" max="16384" width="11.421875" style="13" customWidth="1"/>
  </cols>
  <sheetData>
    <row r="1" spans="1:14" s="37" customFormat="1" ht="30" customHeight="1" thickBot="1">
      <c r="A1" s="490"/>
      <c r="B1" s="491" t="s">
        <v>634</v>
      </c>
      <c r="C1" s="491" t="s">
        <v>334</v>
      </c>
      <c r="D1" s="492" t="s">
        <v>635</v>
      </c>
      <c r="E1" s="461" t="s">
        <v>760</v>
      </c>
      <c r="F1" s="461" t="s">
        <v>762</v>
      </c>
      <c r="G1" s="461" t="s">
        <v>761</v>
      </c>
      <c r="H1" s="461" t="s">
        <v>763</v>
      </c>
      <c r="I1" s="461" t="s">
        <v>764</v>
      </c>
      <c r="J1" s="461" t="s">
        <v>765</v>
      </c>
      <c r="K1" s="461" t="s">
        <v>766</v>
      </c>
      <c r="L1" s="461" t="s">
        <v>767</v>
      </c>
      <c r="M1" s="461" t="s">
        <v>768</v>
      </c>
      <c r="N1" s="461" t="s">
        <v>769</v>
      </c>
    </row>
    <row r="2" spans="1:14" s="37" customFormat="1" ht="15" customHeight="1" thickBot="1">
      <c r="A2" s="493" t="s">
        <v>371</v>
      </c>
      <c r="B2" s="494"/>
      <c r="C2" s="495"/>
      <c r="D2" s="496"/>
      <c r="E2" s="497"/>
      <c r="F2" s="497"/>
      <c r="G2" s="497"/>
      <c r="H2" s="497"/>
      <c r="I2" s="497"/>
      <c r="J2" s="497"/>
      <c r="K2" s="497"/>
      <c r="L2" s="497"/>
      <c r="M2" s="497"/>
      <c r="N2" s="498"/>
    </row>
    <row r="3" spans="1:14" ht="15" customHeight="1">
      <c r="A3" s="247" t="s">
        <v>201</v>
      </c>
      <c r="B3" s="499">
        <v>6</v>
      </c>
      <c r="C3" s="500">
        <v>44</v>
      </c>
      <c r="D3" s="501">
        <v>7.33</v>
      </c>
      <c r="E3" s="499">
        <v>22</v>
      </c>
      <c r="F3" s="416">
        <v>9</v>
      </c>
      <c r="G3" s="416">
        <v>5</v>
      </c>
      <c r="H3" s="416">
        <v>3</v>
      </c>
      <c r="I3" s="416">
        <v>1</v>
      </c>
      <c r="J3" s="416"/>
      <c r="K3" s="416"/>
      <c r="L3" s="416"/>
      <c r="M3" s="416">
        <v>2</v>
      </c>
      <c r="N3" s="417">
        <v>2</v>
      </c>
    </row>
    <row r="4" spans="1:14" ht="15" customHeight="1">
      <c r="A4" s="248" t="s">
        <v>197</v>
      </c>
      <c r="B4" s="502">
        <v>9</v>
      </c>
      <c r="C4" s="503">
        <v>112</v>
      </c>
      <c r="D4" s="504">
        <v>12.44</v>
      </c>
      <c r="E4" s="502">
        <v>70</v>
      </c>
      <c r="F4" s="418">
        <v>29</v>
      </c>
      <c r="G4" s="418">
        <v>9</v>
      </c>
      <c r="H4" s="418"/>
      <c r="I4" s="418">
        <v>1</v>
      </c>
      <c r="J4" s="418"/>
      <c r="K4" s="418"/>
      <c r="L4" s="418"/>
      <c r="M4" s="418">
        <v>1</v>
      </c>
      <c r="N4" s="419">
        <v>2</v>
      </c>
    </row>
    <row r="5" spans="1:14" ht="15" customHeight="1">
      <c r="A5" s="505" t="s">
        <v>986</v>
      </c>
      <c r="B5" s="502">
        <v>9</v>
      </c>
      <c r="C5" s="418">
        <v>69</v>
      </c>
      <c r="D5" s="504">
        <v>7.66</v>
      </c>
      <c r="E5" s="502">
        <v>35</v>
      </c>
      <c r="F5" s="418">
        <v>17</v>
      </c>
      <c r="G5" s="418">
        <v>10</v>
      </c>
      <c r="H5" s="418"/>
      <c r="I5" s="418">
        <v>1</v>
      </c>
      <c r="J5" s="418">
        <v>1</v>
      </c>
      <c r="K5" s="418"/>
      <c r="L5" s="418"/>
      <c r="M5" s="418"/>
      <c r="N5" s="419">
        <v>5</v>
      </c>
    </row>
    <row r="6" spans="1:14" ht="15" customHeight="1">
      <c r="A6" s="505" t="s">
        <v>988</v>
      </c>
      <c r="B6" s="502">
        <v>10</v>
      </c>
      <c r="C6" s="418">
        <v>114</v>
      </c>
      <c r="D6" s="504">
        <v>11.4</v>
      </c>
      <c r="E6" s="502">
        <v>47</v>
      </c>
      <c r="F6" s="418">
        <v>27</v>
      </c>
      <c r="G6" s="418">
        <v>21</v>
      </c>
      <c r="H6" s="418">
        <v>3</v>
      </c>
      <c r="I6" s="418">
        <v>7</v>
      </c>
      <c r="J6" s="418">
        <v>1</v>
      </c>
      <c r="K6" s="418"/>
      <c r="L6" s="418">
        <v>1</v>
      </c>
      <c r="M6" s="418"/>
      <c r="N6" s="419">
        <v>7</v>
      </c>
    </row>
    <row r="7" spans="1:14" ht="15" customHeight="1">
      <c r="A7" s="505" t="s">
        <v>987</v>
      </c>
      <c r="B7" s="502">
        <v>6</v>
      </c>
      <c r="C7" s="418">
        <v>79</v>
      </c>
      <c r="D7" s="504">
        <v>13.16</v>
      </c>
      <c r="E7" s="502">
        <v>35</v>
      </c>
      <c r="F7" s="418">
        <v>24</v>
      </c>
      <c r="G7" s="418">
        <v>9</v>
      </c>
      <c r="H7" s="418">
        <v>3</v>
      </c>
      <c r="I7" s="418">
        <v>1</v>
      </c>
      <c r="J7" s="418">
        <v>2</v>
      </c>
      <c r="K7" s="418">
        <v>2</v>
      </c>
      <c r="L7" s="418">
        <v>1</v>
      </c>
      <c r="M7" s="418"/>
      <c r="N7" s="419">
        <v>2</v>
      </c>
    </row>
    <row r="8" spans="1:14" ht="15" customHeight="1">
      <c r="A8" s="248" t="s">
        <v>200</v>
      </c>
      <c r="B8" s="502">
        <v>1</v>
      </c>
      <c r="C8" s="503">
        <v>7</v>
      </c>
      <c r="D8" s="504">
        <v>7</v>
      </c>
      <c r="E8" s="502">
        <v>1</v>
      </c>
      <c r="F8" s="418">
        <v>3</v>
      </c>
      <c r="G8" s="418">
        <v>3</v>
      </c>
      <c r="H8" s="418"/>
      <c r="I8" s="418"/>
      <c r="J8" s="418"/>
      <c r="K8" s="418"/>
      <c r="L8" s="418"/>
      <c r="M8" s="418"/>
      <c r="N8" s="419"/>
    </row>
    <row r="9" spans="1:14" ht="15" customHeight="1">
      <c r="A9" s="505" t="s">
        <v>36</v>
      </c>
      <c r="B9" s="502">
        <v>2</v>
      </c>
      <c r="C9" s="418">
        <v>14</v>
      </c>
      <c r="D9" s="504">
        <v>7</v>
      </c>
      <c r="E9" s="502">
        <v>3</v>
      </c>
      <c r="F9" s="418">
        <v>2</v>
      </c>
      <c r="G9" s="418">
        <v>4</v>
      </c>
      <c r="H9" s="418">
        <v>1</v>
      </c>
      <c r="I9" s="418"/>
      <c r="J9" s="418"/>
      <c r="K9" s="418"/>
      <c r="L9" s="418"/>
      <c r="M9" s="418"/>
      <c r="N9" s="419">
        <v>4</v>
      </c>
    </row>
    <row r="10" spans="1:14" ht="15" customHeight="1">
      <c r="A10" s="505" t="s">
        <v>989</v>
      </c>
      <c r="B10" s="502">
        <v>5</v>
      </c>
      <c r="C10" s="418">
        <v>37</v>
      </c>
      <c r="D10" s="504">
        <v>7.4</v>
      </c>
      <c r="E10" s="502">
        <v>8</v>
      </c>
      <c r="F10" s="418">
        <v>14</v>
      </c>
      <c r="G10" s="418">
        <v>8</v>
      </c>
      <c r="H10" s="418">
        <v>3</v>
      </c>
      <c r="I10" s="418"/>
      <c r="J10" s="418"/>
      <c r="K10" s="418"/>
      <c r="L10" s="418"/>
      <c r="M10" s="418"/>
      <c r="N10" s="419">
        <v>4</v>
      </c>
    </row>
    <row r="11" spans="1:14" ht="16.5" customHeight="1" thickBot="1">
      <c r="A11" s="506" t="s">
        <v>34</v>
      </c>
      <c r="B11" s="507">
        <v>1</v>
      </c>
      <c r="C11" s="420">
        <v>16</v>
      </c>
      <c r="D11" s="508">
        <v>16</v>
      </c>
      <c r="E11" s="587">
        <v>3</v>
      </c>
      <c r="F11" s="590">
        <v>3</v>
      </c>
      <c r="G11" s="590">
        <v>3</v>
      </c>
      <c r="H11" s="590">
        <v>4</v>
      </c>
      <c r="I11" s="590">
        <v>2</v>
      </c>
      <c r="J11" s="590"/>
      <c r="K11" s="590"/>
      <c r="L11" s="590"/>
      <c r="M11" s="590"/>
      <c r="N11" s="591">
        <v>1</v>
      </c>
    </row>
    <row r="12" spans="1:14" ht="15" customHeight="1" thickBot="1">
      <c r="A12" s="509" t="s">
        <v>192</v>
      </c>
      <c r="B12" s="510">
        <f>SUM(B3:B11)</f>
        <v>49</v>
      </c>
      <c r="C12" s="511">
        <f>SUM(C3:C11)</f>
        <v>492</v>
      </c>
      <c r="D12" s="725">
        <v>10.04</v>
      </c>
      <c r="E12" s="525">
        <f>SUM(E3:E11)</f>
        <v>224</v>
      </c>
      <c r="F12" s="525">
        <f aca="true" t="shared" si="0" ref="F12:N12">SUM(F3:F11)</f>
        <v>128</v>
      </c>
      <c r="G12" s="525">
        <f t="shared" si="0"/>
        <v>72</v>
      </c>
      <c r="H12" s="525">
        <f t="shared" si="0"/>
        <v>17</v>
      </c>
      <c r="I12" s="525">
        <f t="shared" si="0"/>
        <v>13</v>
      </c>
      <c r="J12" s="525">
        <f t="shared" si="0"/>
        <v>4</v>
      </c>
      <c r="K12" s="525">
        <f t="shared" si="0"/>
        <v>2</v>
      </c>
      <c r="L12" s="525">
        <f t="shared" si="0"/>
        <v>2</v>
      </c>
      <c r="M12" s="525">
        <f t="shared" si="0"/>
        <v>3</v>
      </c>
      <c r="N12" s="511">
        <f t="shared" si="0"/>
        <v>27</v>
      </c>
    </row>
    <row r="13" spans="1:14" ht="15" customHeight="1" thickBot="1">
      <c r="A13" s="512" t="s">
        <v>616</v>
      </c>
      <c r="B13" s="513"/>
      <c r="C13" s="514"/>
      <c r="D13" s="515"/>
      <c r="E13" s="559"/>
      <c r="F13" s="559"/>
      <c r="G13" s="559"/>
      <c r="H13" s="559"/>
      <c r="I13" s="559"/>
      <c r="J13" s="559"/>
      <c r="K13" s="559"/>
      <c r="L13" s="559"/>
      <c r="M13" s="559"/>
      <c r="N13" s="561"/>
    </row>
    <row r="14" spans="1:14" ht="15" customHeight="1">
      <c r="A14" s="247" t="s">
        <v>202</v>
      </c>
      <c r="B14" s="499">
        <v>14</v>
      </c>
      <c r="C14" s="500">
        <v>173</v>
      </c>
      <c r="D14" s="501">
        <v>12.35</v>
      </c>
      <c r="E14" s="499">
        <v>68</v>
      </c>
      <c r="F14" s="416">
        <v>36</v>
      </c>
      <c r="G14" s="416">
        <v>34</v>
      </c>
      <c r="H14" s="416">
        <v>11</v>
      </c>
      <c r="I14" s="416">
        <v>4</v>
      </c>
      <c r="J14" s="416">
        <v>1</v>
      </c>
      <c r="K14" s="416"/>
      <c r="L14" s="416">
        <v>2</v>
      </c>
      <c r="M14" s="416">
        <v>7</v>
      </c>
      <c r="N14" s="417">
        <v>10</v>
      </c>
    </row>
    <row r="15" spans="1:14" ht="15" customHeight="1">
      <c r="A15" s="248" t="s">
        <v>207</v>
      </c>
      <c r="B15" s="502">
        <v>11</v>
      </c>
      <c r="C15" s="503">
        <v>87</v>
      </c>
      <c r="D15" s="504">
        <v>7.9</v>
      </c>
      <c r="E15" s="502">
        <v>33</v>
      </c>
      <c r="F15" s="418">
        <v>14</v>
      </c>
      <c r="G15" s="418">
        <v>11</v>
      </c>
      <c r="H15" s="418">
        <v>5</v>
      </c>
      <c r="I15" s="418">
        <v>2</v>
      </c>
      <c r="J15" s="418"/>
      <c r="K15" s="418"/>
      <c r="L15" s="418">
        <v>2</v>
      </c>
      <c r="M15" s="418">
        <v>17</v>
      </c>
      <c r="N15" s="419">
        <v>3</v>
      </c>
    </row>
    <row r="16" spans="1:14" ht="15" customHeight="1">
      <c r="A16" s="248" t="s">
        <v>209</v>
      </c>
      <c r="B16" s="502">
        <v>17</v>
      </c>
      <c r="C16" s="503">
        <v>245</v>
      </c>
      <c r="D16" s="504">
        <v>14.41</v>
      </c>
      <c r="E16" s="502">
        <v>66</v>
      </c>
      <c r="F16" s="418">
        <v>39</v>
      </c>
      <c r="G16" s="418">
        <v>26</v>
      </c>
      <c r="H16" s="418">
        <v>30</v>
      </c>
      <c r="I16" s="418">
        <v>18</v>
      </c>
      <c r="J16" s="418">
        <v>20</v>
      </c>
      <c r="K16" s="418">
        <v>10</v>
      </c>
      <c r="L16" s="418">
        <v>4</v>
      </c>
      <c r="M16" s="418">
        <v>19</v>
      </c>
      <c r="N16" s="419">
        <v>13</v>
      </c>
    </row>
    <row r="17" spans="1:14" ht="15" customHeight="1">
      <c r="A17" s="248" t="s">
        <v>212</v>
      </c>
      <c r="B17" s="502">
        <v>6</v>
      </c>
      <c r="C17" s="503">
        <v>55</v>
      </c>
      <c r="D17" s="504">
        <v>9.16</v>
      </c>
      <c r="E17" s="502">
        <v>12</v>
      </c>
      <c r="F17" s="418">
        <v>11</v>
      </c>
      <c r="G17" s="418">
        <v>15</v>
      </c>
      <c r="H17" s="418">
        <v>4</v>
      </c>
      <c r="I17" s="418">
        <v>5</v>
      </c>
      <c r="J17" s="418">
        <v>1</v>
      </c>
      <c r="K17" s="418">
        <v>1</v>
      </c>
      <c r="L17" s="418">
        <v>2</v>
      </c>
      <c r="M17" s="418">
        <v>1</v>
      </c>
      <c r="N17" s="419">
        <v>3</v>
      </c>
    </row>
    <row r="18" spans="1:14" ht="15" customHeight="1">
      <c r="A18" s="248" t="s">
        <v>203</v>
      </c>
      <c r="B18" s="502">
        <v>11</v>
      </c>
      <c r="C18" s="503">
        <v>164</v>
      </c>
      <c r="D18" s="504">
        <v>14.9</v>
      </c>
      <c r="E18" s="502">
        <v>53</v>
      </c>
      <c r="F18" s="418">
        <v>47</v>
      </c>
      <c r="G18" s="418">
        <v>39</v>
      </c>
      <c r="H18" s="418">
        <v>16</v>
      </c>
      <c r="I18" s="418">
        <v>1</v>
      </c>
      <c r="J18" s="418">
        <v>2</v>
      </c>
      <c r="K18" s="418">
        <v>1</v>
      </c>
      <c r="L18" s="418"/>
      <c r="M18" s="418">
        <v>1</v>
      </c>
      <c r="N18" s="419">
        <v>4</v>
      </c>
    </row>
    <row r="19" spans="1:14" ht="15" customHeight="1">
      <c r="A19" s="248" t="s">
        <v>206</v>
      </c>
      <c r="B19" s="502">
        <v>15</v>
      </c>
      <c r="C19" s="503">
        <v>110</v>
      </c>
      <c r="D19" s="504">
        <v>7.33</v>
      </c>
      <c r="E19" s="502">
        <v>54</v>
      </c>
      <c r="F19" s="418">
        <v>26</v>
      </c>
      <c r="G19" s="418">
        <v>11</v>
      </c>
      <c r="H19" s="418">
        <v>10</v>
      </c>
      <c r="I19" s="418"/>
      <c r="J19" s="418"/>
      <c r="K19" s="418">
        <v>2</v>
      </c>
      <c r="L19" s="418"/>
      <c r="M19" s="418">
        <v>1</v>
      </c>
      <c r="N19" s="419">
        <v>6</v>
      </c>
    </row>
    <row r="20" spans="1:14" ht="15" customHeight="1">
      <c r="A20" s="248" t="s">
        <v>210</v>
      </c>
      <c r="B20" s="502">
        <v>14</v>
      </c>
      <c r="C20" s="503">
        <v>174</v>
      </c>
      <c r="D20" s="504">
        <v>12.42</v>
      </c>
      <c r="E20" s="502">
        <v>109</v>
      </c>
      <c r="F20" s="418">
        <v>33</v>
      </c>
      <c r="G20" s="418">
        <v>18</v>
      </c>
      <c r="H20" s="418">
        <v>6</v>
      </c>
      <c r="I20" s="418">
        <v>1</v>
      </c>
      <c r="J20" s="418">
        <v>1</v>
      </c>
      <c r="K20" s="418"/>
      <c r="L20" s="418">
        <v>1</v>
      </c>
      <c r="M20" s="418">
        <v>4</v>
      </c>
      <c r="N20" s="419">
        <v>1</v>
      </c>
    </row>
    <row r="21" spans="1:14" ht="15" customHeight="1">
      <c r="A21" s="505" t="s">
        <v>38</v>
      </c>
      <c r="B21" s="502">
        <v>3</v>
      </c>
      <c r="C21" s="503">
        <v>53</v>
      </c>
      <c r="D21" s="504">
        <v>17.66</v>
      </c>
      <c r="E21" s="502">
        <v>29</v>
      </c>
      <c r="F21" s="418">
        <v>11</v>
      </c>
      <c r="G21" s="418">
        <v>12</v>
      </c>
      <c r="H21" s="418">
        <v>1</v>
      </c>
      <c r="I21" s="418"/>
      <c r="J21" s="418"/>
      <c r="K21" s="418"/>
      <c r="L21" s="418"/>
      <c r="M21" s="418"/>
      <c r="N21" s="419"/>
    </row>
    <row r="22" spans="1:14" ht="15" customHeight="1">
      <c r="A22" s="248" t="s">
        <v>211</v>
      </c>
      <c r="B22" s="502">
        <v>17</v>
      </c>
      <c r="C22" s="503">
        <v>204</v>
      </c>
      <c r="D22" s="504">
        <v>12</v>
      </c>
      <c r="E22" s="502">
        <v>99</v>
      </c>
      <c r="F22" s="418">
        <v>50</v>
      </c>
      <c r="G22" s="418">
        <v>16</v>
      </c>
      <c r="H22" s="418">
        <v>8</v>
      </c>
      <c r="I22" s="418">
        <v>1</v>
      </c>
      <c r="J22" s="418"/>
      <c r="K22" s="418">
        <v>2</v>
      </c>
      <c r="L22" s="418">
        <v>1</v>
      </c>
      <c r="M22" s="418">
        <v>20</v>
      </c>
      <c r="N22" s="419">
        <v>7</v>
      </c>
    </row>
    <row r="23" spans="1:14" ht="15" customHeight="1">
      <c r="A23" s="505" t="s">
        <v>39</v>
      </c>
      <c r="B23" s="502">
        <v>1</v>
      </c>
      <c r="C23" s="418">
        <v>1</v>
      </c>
      <c r="D23" s="504">
        <v>1</v>
      </c>
      <c r="E23" s="502"/>
      <c r="F23" s="418">
        <v>1</v>
      </c>
      <c r="G23" s="418"/>
      <c r="H23" s="418"/>
      <c r="I23" s="418"/>
      <c r="J23" s="418"/>
      <c r="K23" s="418"/>
      <c r="L23" s="418"/>
      <c r="M23" s="418"/>
      <c r="N23" s="419"/>
    </row>
    <row r="24" spans="1:14" ht="15" customHeight="1" thickBot="1">
      <c r="A24" s="481" t="s">
        <v>205</v>
      </c>
      <c r="B24" s="507">
        <v>6</v>
      </c>
      <c r="C24" s="517">
        <v>56</v>
      </c>
      <c r="D24" s="508">
        <v>9.33</v>
      </c>
      <c r="E24" s="587">
        <v>23</v>
      </c>
      <c r="F24" s="590">
        <v>15</v>
      </c>
      <c r="G24" s="590">
        <v>14</v>
      </c>
      <c r="H24" s="590">
        <v>2</v>
      </c>
      <c r="I24" s="590">
        <v>1</v>
      </c>
      <c r="J24" s="590"/>
      <c r="K24" s="590"/>
      <c r="L24" s="590"/>
      <c r="M24" s="590">
        <v>1</v>
      </c>
      <c r="N24" s="591"/>
    </row>
    <row r="25" spans="1:14" ht="15" customHeight="1" thickBot="1">
      <c r="A25" s="246" t="s">
        <v>192</v>
      </c>
      <c r="B25" s="510">
        <f>SUM(B14:B24)</f>
        <v>115</v>
      </c>
      <c r="C25" s="511">
        <f>SUM(C14:C24)</f>
        <v>1322</v>
      </c>
      <c r="D25" s="725">
        <v>11.49</v>
      </c>
      <c r="E25" s="525">
        <f>SUM(E14:E24)</f>
        <v>546</v>
      </c>
      <c r="F25" s="525">
        <f aca="true" t="shared" si="1" ref="F25:N25">SUM(F14:F24)</f>
        <v>283</v>
      </c>
      <c r="G25" s="525">
        <f t="shared" si="1"/>
        <v>196</v>
      </c>
      <c r="H25" s="525">
        <f t="shared" si="1"/>
        <v>93</v>
      </c>
      <c r="I25" s="525">
        <f t="shared" si="1"/>
        <v>33</v>
      </c>
      <c r="J25" s="525">
        <f t="shared" si="1"/>
        <v>25</v>
      </c>
      <c r="K25" s="525">
        <f t="shared" si="1"/>
        <v>16</v>
      </c>
      <c r="L25" s="525">
        <f t="shared" si="1"/>
        <v>12</v>
      </c>
      <c r="M25" s="525">
        <f t="shared" si="1"/>
        <v>71</v>
      </c>
      <c r="N25" s="511">
        <f t="shared" si="1"/>
        <v>47</v>
      </c>
    </row>
    <row r="26" spans="1:14" ht="15" customHeight="1" thickBot="1">
      <c r="A26" s="518" t="s">
        <v>373</v>
      </c>
      <c r="B26" s="519"/>
      <c r="C26" s="520"/>
      <c r="D26" s="521"/>
      <c r="E26" s="602"/>
      <c r="F26" s="602"/>
      <c r="G26" s="602"/>
      <c r="H26" s="602"/>
      <c r="I26" s="602"/>
      <c r="J26" s="602"/>
      <c r="K26" s="602"/>
      <c r="L26" s="602"/>
      <c r="M26" s="602"/>
      <c r="N26" s="603"/>
    </row>
    <row r="27" spans="1:14" ht="15" customHeight="1">
      <c r="A27" s="247" t="s">
        <v>214</v>
      </c>
      <c r="B27" s="499">
        <v>10</v>
      </c>
      <c r="C27" s="500">
        <v>100</v>
      </c>
      <c r="D27" s="501">
        <v>10</v>
      </c>
      <c r="E27" s="499">
        <v>22</v>
      </c>
      <c r="F27" s="416">
        <v>15</v>
      </c>
      <c r="G27" s="416">
        <v>11</v>
      </c>
      <c r="H27" s="416">
        <v>9</v>
      </c>
      <c r="I27" s="416">
        <v>6</v>
      </c>
      <c r="J27" s="416">
        <v>6</v>
      </c>
      <c r="K27" s="416">
        <v>3</v>
      </c>
      <c r="L27" s="416"/>
      <c r="M27" s="416">
        <v>5</v>
      </c>
      <c r="N27" s="417">
        <v>23</v>
      </c>
    </row>
    <row r="28" spans="1:14" ht="15" customHeight="1">
      <c r="A28" s="248" t="s">
        <v>216</v>
      </c>
      <c r="B28" s="502">
        <v>22</v>
      </c>
      <c r="C28" s="503">
        <v>249</v>
      </c>
      <c r="D28" s="504">
        <v>11.31</v>
      </c>
      <c r="E28" s="502">
        <v>93</v>
      </c>
      <c r="F28" s="418">
        <v>54</v>
      </c>
      <c r="G28" s="418">
        <v>19</v>
      </c>
      <c r="H28" s="418">
        <v>27</v>
      </c>
      <c r="I28" s="418">
        <v>17</v>
      </c>
      <c r="J28" s="418">
        <v>4</v>
      </c>
      <c r="K28" s="418">
        <v>3</v>
      </c>
      <c r="L28" s="418">
        <v>5</v>
      </c>
      <c r="M28" s="418">
        <v>13</v>
      </c>
      <c r="N28" s="419">
        <v>14</v>
      </c>
    </row>
    <row r="29" spans="1:14" ht="16.5" customHeight="1">
      <c r="A29" s="505" t="s">
        <v>990</v>
      </c>
      <c r="B29" s="502">
        <v>6</v>
      </c>
      <c r="C29" s="418">
        <v>141</v>
      </c>
      <c r="D29" s="504">
        <v>23.5</v>
      </c>
      <c r="E29" s="502">
        <v>39</v>
      </c>
      <c r="F29" s="418">
        <v>47</v>
      </c>
      <c r="G29" s="418">
        <v>31</v>
      </c>
      <c r="H29" s="418">
        <v>7</v>
      </c>
      <c r="I29" s="418">
        <v>2</v>
      </c>
      <c r="J29" s="418"/>
      <c r="K29" s="418">
        <v>1</v>
      </c>
      <c r="L29" s="418">
        <v>3</v>
      </c>
      <c r="M29" s="418">
        <v>8</v>
      </c>
      <c r="N29" s="419">
        <v>3</v>
      </c>
    </row>
    <row r="30" spans="1:14" ht="15" customHeight="1">
      <c r="A30" s="248" t="s">
        <v>213</v>
      </c>
      <c r="B30" s="502">
        <v>21</v>
      </c>
      <c r="C30" s="503">
        <v>159</v>
      </c>
      <c r="D30" s="504">
        <v>7.57</v>
      </c>
      <c r="E30" s="502">
        <v>46</v>
      </c>
      <c r="F30" s="418">
        <v>47</v>
      </c>
      <c r="G30" s="418">
        <v>38</v>
      </c>
      <c r="H30" s="418">
        <v>2</v>
      </c>
      <c r="I30" s="418">
        <v>2</v>
      </c>
      <c r="J30" s="418"/>
      <c r="K30" s="418">
        <v>1</v>
      </c>
      <c r="L30" s="418"/>
      <c r="M30" s="418">
        <v>11</v>
      </c>
      <c r="N30" s="419">
        <v>12</v>
      </c>
    </row>
    <row r="31" spans="1:14" ht="15" customHeight="1" thickBot="1">
      <c r="A31" s="481" t="s">
        <v>215</v>
      </c>
      <c r="B31" s="507">
        <v>25</v>
      </c>
      <c r="C31" s="517">
        <v>210</v>
      </c>
      <c r="D31" s="508">
        <v>8.4</v>
      </c>
      <c r="E31" s="587">
        <v>82</v>
      </c>
      <c r="F31" s="590">
        <v>72</v>
      </c>
      <c r="G31" s="590">
        <v>24</v>
      </c>
      <c r="H31" s="590">
        <v>3</v>
      </c>
      <c r="I31" s="590">
        <v>1</v>
      </c>
      <c r="J31" s="590">
        <v>1</v>
      </c>
      <c r="K31" s="590">
        <v>2</v>
      </c>
      <c r="L31" s="590">
        <v>1</v>
      </c>
      <c r="M31" s="590">
        <v>12</v>
      </c>
      <c r="N31" s="591">
        <v>12</v>
      </c>
    </row>
    <row r="32" spans="1:14" ht="15" customHeight="1" thickBot="1">
      <c r="A32" s="246" t="s">
        <v>192</v>
      </c>
      <c r="B32" s="510">
        <f>SUM(B27:B31)</f>
        <v>84</v>
      </c>
      <c r="C32" s="511">
        <f>SUM(C27:C31)</f>
        <v>859</v>
      </c>
      <c r="D32" s="725">
        <v>10.22</v>
      </c>
      <c r="E32" s="525">
        <f>SUM(E27:E31)</f>
        <v>282</v>
      </c>
      <c r="F32" s="525">
        <f aca="true" t="shared" si="2" ref="F32:N32">SUM(F27:F31)</f>
        <v>235</v>
      </c>
      <c r="G32" s="525">
        <f t="shared" si="2"/>
        <v>123</v>
      </c>
      <c r="H32" s="525">
        <f t="shared" si="2"/>
        <v>48</v>
      </c>
      <c r="I32" s="525">
        <f t="shared" si="2"/>
        <v>28</v>
      </c>
      <c r="J32" s="525">
        <f t="shared" si="2"/>
        <v>11</v>
      </c>
      <c r="K32" s="525">
        <f t="shared" si="2"/>
        <v>10</v>
      </c>
      <c r="L32" s="525">
        <f t="shared" si="2"/>
        <v>9</v>
      </c>
      <c r="M32" s="525">
        <f t="shared" si="2"/>
        <v>49</v>
      </c>
      <c r="N32" s="511">
        <f t="shared" si="2"/>
        <v>64</v>
      </c>
    </row>
    <row r="33" spans="1:14" ht="15" customHeight="1" thickBot="1">
      <c r="A33" s="518" t="s">
        <v>374</v>
      </c>
      <c r="B33" s="513"/>
      <c r="C33" s="522"/>
      <c r="D33" s="515"/>
      <c r="E33" s="559"/>
      <c r="F33" s="559"/>
      <c r="G33" s="559"/>
      <c r="H33" s="559"/>
      <c r="I33" s="559"/>
      <c r="J33" s="559"/>
      <c r="K33" s="559"/>
      <c r="L33" s="559"/>
      <c r="M33" s="559"/>
      <c r="N33" s="561"/>
    </row>
    <row r="34" spans="1:15" s="18" customFormat="1" ht="15" customHeight="1">
      <c r="A34" s="247" t="s">
        <v>617</v>
      </c>
      <c r="B34" s="499">
        <v>6</v>
      </c>
      <c r="C34" s="500">
        <v>96</v>
      </c>
      <c r="D34" s="501">
        <v>16</v>
      </c>
      <c r="E34" s="499">
        <v>63</v>
      </c>
      <c r="F34" s="416">
        <v>21</v>
      </c>
      <c r="G34" s="416">
        <v>8</v>
      </c>
      <c r="H34" s="416">
        <v>1</v>
      </c>
      <c r="I34" s="416"/>
      <c r="J34" s="416"/>
      <c r="K34" s="416"/>
      <c r="L34" s="416"/>
      <c r="M34" s="416">
        <v>3</v>
      </c>
      <c r="N34" s="417"/>
      <c r="O34" s="13"/>
    </row>
    <row r="35" spans="1:14" ht="15" customHeight="1">
      <c r="A35" s="248" t="s">
        <v>164</v>
      </c>
      <c r="B35" s="502">
        <v>8</v>
      </c>
      <c r="C35" s="503">
        <v>94</v>
      </c>
      <c r="D35" s="504">
        <v>11.75</v>
      </c>
      <c r="E35" s="502">
        <v>32</v>
      </c>
      <c r="F35" s="418">
        <v>16</v>
      </c>
      <c r="G35" s="418">
        <v>10</v>
      </c>
      <c r="H35" s="418">
        <v>5</v>
      </c>
      <c r="I35" s="418">
        <v>5</v>
      </c>
      <c r="J35" s="418">
        <v>1</v>
      </c>
      <c r="K35" s="418">
        <v>2</v>
      </c>
      <c r="L35" s="418">
        <v>2</v>
      </c>
      <c r="M35" s="418">
        <v>1</v>
      </c>
      <c r="N35" s="419">
        <v>20</v>
      </c>
    </row>
    <row r="36" spans="1:14" ht="15" customHeight="1">
      <c r="A36" s="523" t="s">
        <v>773</v>
      </c>
      <c r="B36" s="502">
        <v>6</v>
      </c>
      <c r="C36" s="418">
        <v>93</v>
      </c>
      <c r="D36" s="504">
        <v>15.5</v>
      </c>
      <c r="E36" s="502">
        <v>41</v>
      </c>
      <c r="F36" s="418">
        <v>32</v>
      </c>
      <c r="G36" s="418">
        <v>12</v>
      </c>
      <c r="H36" s="418">
        <v>2</v>
      </c>
      <c r="I36" s="418">
        <v>2</v>
      </c>
      <c r="J36" s="418"/>
      <c r="K36" s="418">
        <v>1</v>
      </c>
      <c r="L36" s="418"/>
      <c r="M36" s="418">
        <v>2</v>
      </c>
      <c r="N36" s="419">
        <v>1</v>
      </c>
    </row>
    <row r="37" spans="1:14" ht="15" customHeight="1">
      <c r="A37" s="523" t="s">
        <v>774</v>
      </c>
      <c r="B37" s="502">
        <v>6</v>
      </c>
      <c r="C37" s="418">
        <v>52</v>
      </c>
      <c r="D37" s="504">
        <v>8.66</v>
      </c>
      <c r="E37" s="502">
        <v>27</v>
      </c>
      <c r="F37" s="418">
        <v>13</v>
      </c>
      <c r="G37" s="418">
        <v>5</v>
      </c>
      <c r="H37" s="418"/>
      <c r="I37" s="418">
        <v>1</v>
      </c>
      <c r="J37" s="418"/>
      <c r="K37" s="418"/>
      <c r="L37" s="418"/>
      <c r="M37" s="418">
        <v>1</v>
      </c>
      <c r="N37" s="419">
        <v>5</v>
      </c>
    </row>
    <row r="38" spans="1:14" ht="15" customHeight="1">
      <c r="A38" s="248" t="s">
        <v>301</v>
      </c>
      <c r="B38" s="502">
        <v>4</v>
      </c>
      <c r="C38" s="503">
        <v>31</v>
      </c>
      <c r="D38" s="504">
        <v>7.75</v>
      </c>
      <c r="E38" s="502">
        <v>10</v>
      </c>
      <c r="F38" s="418">
        <v>8</v>
      </c>
      <c r="G38" s="418">
        <v>8</v>
      </c>
      <c r="H38" s="418">
        <v>3</v>
      </c>
      <c r="I38" s="418"/>
      <c r="J38" s="418"/>
      <c r="K38" s="418">
        <v>1</v>
      </c>
      <c r="L38" s="418"/>
      <c r="M38" s="418"/>
      <c r="N38" s="419">
        <v>1</v>
      </c>
    </row>
    <row r="39" spans="1:14" ht="16.5" customHeight="1" thickBot="1">
      <c r="A39" s="1126" t="s">
        <v>1055</v>
      </c>
      <c r="B39" s="502">
        <v>1</v>
      </c>
      <c r="C39" s="503">
        <v>4</v>
      </c>
      <c r="D39" s="504">
        <v>4</v>
      </c>
      <c r="E39" s="502">
        <v>1</v>
      </c>
      <c r="F39" s="418">
        <v>1</v>
      </c>
      <c r="G39" s="418">
        <v>2</v>
      </c>
      <c r="H39" s="418"/>
      <c r="I39" s="418"/>
      <c r="J39" s="418"/>
      <c r="K39" s="418"/>
      <c r="L39" s="418"/>
      <c r="M39" s="418"/>
      <c r="N39" s="419"/>
    </row>
    <row r="40" spans="1:14" ht="16.5" customHeight="1">
      <c r="A40" s="562" t="s">
        <v>49</v>
      </c>
      <c r="B40" s="502">
        <v>4</v>
      </c>
      <c r="C40" s="418">
        <v>38</v>
      </c>
      <c r="D40" s="504">
        <v>9.5</v>
      </c>
      <c r="E40" s="502">
        <v>13</v>
      </c>
      <c r="F40" s="418">
        <v>10</v>
      </c>
      <c r="G40" s="418">
        <v>8</v>
      </c>
      <c r="H40" s="418">
        <v>4</v>
      </c>
      <c r="I40" s="418"/>
      <c r="J40" s="418"/>
      <c r="K40" s="418"/>
      <c r="L40" s="418"/>
      <c r="M40" s="418"/>
      <c r="N40" s="419">
        <v>3</v>
      </c>
    </row>
    <row r="41" spans="1:14" ht="15" customHeight="1">
      <c r="A41" s="248" t="s">
        <v>280</v>
      </c>
      <c r="B41" s="502">
        <v>5</v>
      </c>
      <c r="C41" s="503">
        <v>20</v>
      </c>
      <c r="D41" s="504">
        <v>4</v>
      </c>
      <c r="E41" s="502">
        <v>14</v>
      </c>
      <c r="F41" s="418"/>
      <c r="G41" s="418"/>
      <c r="H41" s="418">
        <v>1</v>
      </c>
      <c r="I41" s="418">
        <v>2</v>
      </c>
      <c r="J41" s="418"/>
      <c r="K41" s="418"/>
      <c r="L41" s="418"/>
      <c r="M41" s="418">
        <v>3</v>
      </c>
      <c r="N41" s="419"/>
    </row>
    <row r="42" spans="1:14" ht="15" customHeight="1">
      <c r="A42" s="248" t="s">
        <v>281</v>
      </c>
      <c r="B42" s="502">
        <v>21</v>
      </c>
      <c r="C42" s="503">
        <v>178</v>
      </c>
      <c r="D42" s="504">
        <v>8.47</v>
      </c>
      <c r="E42" s="502">
        <v>125</v>
      </c>
      <c r="F42" s="418">
        <v>34</v>
      </c>
      <c r="G42" s="418">
        <v>7</v>
      </c>
      <c r="H42" s="418">
        <v>2</v>
      </c>
      <c r="I42" s="418"/>
      <c r="J42" s="418"/>
      <c r="K42" s="418">
        <v>1</v>
      </c>
      <c r="L42" s="418">
        <v>1</v>
      </c>
      <c r="M42" s="418">
        <v>3</v>
      </c>
      <c r="N42" s="419">
        <v>5</v>
      </c>
    </row>
    <row r="43" spans="1:14" ht="18" customHeight="1" thickBot="1">
      <c r="A43" s="506" t="s">
        <v>991</v>
      </c>
      <c r="B43" s="507">
        <v>3</v>
      </c>
      <c r="C43" s="420">
        <v>40</v>
      </c>
      <c r="D43" s="508">
        <v>13.33</v>
      </c>
      <c r="E43" s="587">
        <v>19</v>
      </c>
      <c r="F43" s="590">
        <v>8</v>
      </c>
      <c r="G43" s="590">
        <v>6</v>
      </c>
      <c r="H43" s="590">
        <v>3</v>
      </c>
      <c r="I43" s="590">
        <v>2</v>
      </c>
      <c r="J43" s="590"/>
      <c r="K43" s="590">
        <v>2</v>
      </c>
      <c r="L43" s="590"/>
      <c r="M43" s="590"/>
      <c r="N43" s="591"/>
    </row>
    <row r="44" spans="1:14" ht="15" customHeight="1" thickBot="1">
      <c r="A44" s="509" t="s">
        <v>192</v>
      </c>
      <c r="B44" s="525">
        <f>SUM(B34:B43)</f>
        <v>64</v>
      </c>
      <c r="C44" s="511">
        <f>SUM(C34:C43)</f>
        <v>646</v>
      </c>
      <c r="D44" s="724">
        <v>10.09</v>
      </c>
      <c r="E44" s="525">
        <f>SUM(E34:E43)</f>
        <v>345</v>
      </c>
      <c r="F44" s="525">
        <f aca="true" t="shared" si="3" ref="F44:N44">SUM(F34:F43)</f>
        <v>143</v>
      </c>
      <c r="G44" s="525">
        <f t="shared" si="3"/>
        <v>66</v>
      </c>
      <c r="H44" s="525">
        <f t="shared" si="3"/>
        <v>21</v>
      </c>
      <c r="I44" s="525">
        <f t="shared" si="3"/>
        <v>12</v>
      </c>
      <c r="J44" s="525">
        <f t="shared" si="3"/>
        <v>1</v>
      </c>
      <c r="K44" s="525">
        <f t="shared" si="3"/>
        <v>7</v>
      </c>
      <c r="L44" s="525">
        <f t="shared" si="3"/>
        <v>3</v>
      </c>
      <c r="M44" s="525">
        <f t="shared" si="3"/>
        <v>13</v>
      </c>
      <c r="N44" s="511">
        <f t="shared" si="3"/>
        <v>35</v>
      </c>
    </row>
    <row r="45" spans="1:14" ht="15" customHeight="1" thickBot="1">
      <c r="A45" s="2046" t="s">
        <v>826</v>
      </c>
      <c r="B45" s="2046"/>
      <c r="C45" s="2046"/>
      <c r="D45" s="526"/>
      <c r="E45" s="489"/>
      <c r="F45" s="489"/>
      <c r="G45" s="489"/>
      <c r="H45" s="489"/>
      <c r="I45" s="489"/>
      <c r="J45" s="489"/>
      <c r="K45" s="489"/>
      <c r="L45" s="489"/>
      <c r="M45" s="489"/>
      <c r="N45" s="489"/>
    </row>
    <row r="46" spans="1:14" ht="30" customHeight="1" thickBot="1">
      <c r="A46" s="527"/>
      <c r="B46" s="528" t="s">
        <v>634</v>
      </c>
      <c r="C46" s="528" t="s">
        <v>334</v>
      </c>
      <c r="D46" s="529" t="s">
        <v>635</v>
      </c>
      <c r="E46" s="530" t="s">
        <v>760</v>
      </c>
      <c r="F46" s="530" t="s">
        <v>762</v>
      </c>
      <c r="G46" s="530" t="s">
        <v>761</v>
      </c>
      <c r="H46" s="530" t="s">
        <v>763</v>
      </c>
      <c r="I46" s="530" t="s">
        <v>764</v>
      </c>
      <c r="J46" s="530" t="s">
        <v>765</v>
      </c>
      <c r="K46" s="530" t="s">
        <v>766</v>
      </c>
      <c r="L46" s="530" t="s">
        <v>767</v>
      </c>
      <c r="M46" s="530" t="s">
        <v>768</v>
      </c>
      <c r="N46" s="530" t="s">
        <v>769</v>
      </c>
    </row>
    <row r="47" spans="1:14" ht="15" customHeight="1" thickBot="1">
      <c r="A47" s="531" t="s">
        <v>315</v>
      </c>
      <c r="B47" s="513"/>
      <c r="C47" s="514"/>
      <c r="D47" s="515"/>
      <c r="E47" s="514"/>
      <c r="F47" s="514"/>
      <c r="G47" s="514"/>
      <c r="H47" s="514"/>
      <c r="I47" s="514"/>
      <c r="J47" s="514"/>
      <c r="K47" s="514"/>
      <c r="L47" s="514"/>
      <c r="M47" s="514"/>
      <c r="N47" s="516"/>
    </row>
    <row r="48" spans="1:14" ht="15" customHeight="1">
      <c r="A48" s="247" t="s">
        <v>223</v>
      </c>
      <c r="B48" s="532">
        <v>13</v>
      </c>
      <c r="C48" s="533">
        <v>350</v>
      </c>
      <c r="D48" s="534">
        <v>26.92</v>
      </c>
      <c r="E48" s="532">
        <v>138</v>
      </c>
      <c r="F48" s="535">
        <v>61</v>
      </c>
      <c r="G48" s="535">
        <v>49</v>
      </c>
      <c r="H48" s="535">
        <v>28</v>
      </c>
      <c r="I48" s="535">
        <v>24</v>
      </c>
      <c r="J48" s="535">
        <v>3</v>
      </c>
      <c r="K48" s="535">
        <v>6</v>
      </c>
      <c r="L48" s="535">
        <v>1</v>
      </c>
      <c r="M48" s="535">
        <v>13</v>
      </c>
      <c r="N48" s="536">
        <v>27</v>
      </c>
    </row>
    <row r="49" spans="1:14" ht="15" customHeight="1">
      <c r="A49" s="537" t="s">
        <v>992</v>
      </c>
      <c r="B49" s="502">
        <v>2</v>
      </c>
      <c r="C49" s="418">
        <v>62</v>
      </c>
      <c r="D49" s="538">
        <v>31</v>
      </c>
      <c r="E49" s="502">
        <v>36</v>
      </c>
      <c r="F49" s="418">
        <v>15</v>
      </c>
      <c r="G49" s="418">
        <v>7</v>
      </c>
      <c r="H49" s="418">
        <v>2</v>
      </c>
      <c r="I49" s="418">
        <v>2</v>
      </c>
      <c r="J49" s="418"/>
      <c r="K49" s="418"/>
      <c r="L49" s="418"/>
      <c r="M49" s="418"/>
      <c r="N49" s="419"/>
    </row>
    <row r="50" spans="1:14" ht="15" customHeight="1">
      <c r="A50" s="248" t="s">
        <v>225</v>
      </c>
      <c r="B50" s="502">
        <v>5</v>
      </c>
      <c r="C50" s="503">
        <v>72</v>
      </c>
      <c r="D50" s="538">
        <v>14.4</v>
      </c>
      <c r="E50" s="502">
        <v>21</v>
      </c>
      <c r="F50" s="418">
        <v>15</v>
      </c>
      <c r="G50" s="418">
        <v>15</v>
      </c>
      <c r="H50" s="418">
        <v>7</v>
      </c>
      <c r="I50" s="418">
        <v>2</v>
      </c>
      <c r="J50" s="418">
        <v>1</v>
      </c>
      <c r="K50" s="418">
        <v>4</v>
      </c>
      <c r="L50" s="418"/>
      <c r="M50" s="418">
        <v>1</v>
      </c>
      <c r="N50" s="419">
        <v>6</v>
      </c>
    </row>
    <row r="51" spans="1:14" ht="15" customHeight="1">
      <c r="A51" s="248" t="s">
        <v>289</v>
      </c>
      <c r="B51" s="502">
        <v>32</v>
      </c>
      <c r="C51" s="503">
        <v>777</v>
      </c>
      <c r="D51" s="538">
        <v>24.28</v>
      </c>
      <c r="E51" s="502">
        <v>150</v>
      </c>
      <c r="F51" s="418">
        <v>148</v>
      </c>
      <c r="G51" s="418">
        <v>131</v>
      </c>
      <c r="H51" s="418">
        <v>68</v>
      </c>
      <c r="I51" s="418">
        <v>74</v>
      </c>
      <c r="J51" s="418">
        <v>24</v>
      </c>
      <c r="K51" s="418">
        <v>21</v>
      </c>
      <c r="L51" s="418">
        <v>17</v>
      </c>
      <c r="M51" s="418">
        <v>60</v>
      </c>
      <c r="N51" s="419">
        <v>84</v>
      </c>
    </row>
    <row r="52" spans="1:14" ht="15" customHeight="1">
      <c r="A52" s="248" t="s">
        <v>228</v>
      </c>
      <c r="B52" s="502">
        <v>9</v>
      </c>
      <c r="C52" s="503">
        <v>152</v>
      </c>
      <c r="D52" s="538">
        <v>16.88</v>
      </c>
      <c r="E52" s="502">
        <v>56</v>
      </c>
      <c r="F52" s="418">
        <v>28</v>
      </c>
      <c r="G52" s="418">
        <v>27</v>
      </c>
      <c r="H52" s="418">
        <v>16</v>
      </c>
      <c r="I52" s="418">
        <v>8</v>
      </c>
      <c r="J52" s="418">
        <v>3</v>
      </c>
      <c r="K52" s="418"/>
      <c r="L52" s="418">
        <v>2</v>
      </c>
      <c r="M52" s="418">
        <v>4</v>
      </c>
      <c r="N52" s="419">
        <v>8</v>
      </c>
    </row>
    <row r="53" spans="1:14" ht="15" customHeight="1">
      <c r="A53" s="505" t="s">
        <v>55</v>
      </c>
      <c r="B53" s="502">
        <v>8</v>
      </c>
      <c r="C53" s="418">
        <v>313</v>
      </c>
      <c r="D53" s="538">
        <v>39.12</v>
      </c>
      <c r="E53" s="502">
        <v>59</v>
      </c>
      <c r="F53" s="418">
        <v>95</v>
      </c>
      <c r="G53" s="418">
        <v>76</v>
      </c>
      <c r="H53" s="418">
        <v>32</v>
      </c>
      <c r="I53" s="418">
        <v>24</v>
      </c>
      <c r="J53" s="418">
        <v>2</v>
      </c>
      <c r="K53" s="418">
        <v>6</v>
      </c>
      <c r="L53" s="418">
        <v>1</v>
      </c>
      <c r="M53" s="418">
        <v>2</v>
      </c>
      <c r="N53" s="419">
        <v>16</v>
      </c>
    </row>
    <row r="54" spans="1:14" ht="15" customHeight="1">
      <c r="A54" s="248" t="s">
        <v>226</v>
      </c>
      <c r="B54" s="502">
        <v>6</v>
      </c>
      <c r="C54" s="503">
        <v>84</v>
      </c>
      <c r="D54" s="538">
        <v>14</v>
      </c>
      <c r="E54" s="502">
        <v>18</v>
      </c>
      <c r="F54" s="418">
        <v>21</v>
      </c>
      <c r="G54" s="418">
        <v>21</v>
      </c>
      <c r="H54" s="418">
        <v>8</v>
      </c>
      <c r="I54" s="418">
        <v>5</v>
      </c>
      <c r="J54" s="418">
        <v>3</v>
      </c>
      <c r="K54" s="418">
        <v>1</v>
      </c>
      <c r="L54" s="418"/>
      <c r="M54" s="418">
        <v>1</v>
      </c>
      <c r="N54" s="419">
        <v>6</v>
      </c>
    </row>
    <row r="55" spans="1:14" ht="15" customHeight="1">
      <c r="A55" s="248" t="s">
        <v>173</v>
      </c>
      <c r="B55" s="502">
        <v>8</v>
      </c>
      <c r="C55" s="503">
        <v>236</v>
      </c>
      <c r="D55" s="538">
        <v>29.5</v>
      </c>
      <c r="E55" s="502">
        <v>69</v>
      </c>
      <c r="F55" s="418">
        <v>31</v>
      </c>
      <c r="G55" s="418">
        <v>53</v>
      </c>
      <c r="H55" s="418">
        <v>23</v>
      </c>
      <c r="I55" s="418">
        <v>13</v>
      </c>
      <c r="J55" s="418">
        <v>7</v>
      </c>
      <c r="K55" s="418">
        <v>10</v>
      </c>
      <c r="L55" s="418">
        <v>2</v>
      </c>
      <c r="M55" s="418">
        <v>12</v>
      </c>
      <c r="N55" s="419">
        <v>16</v>
      </c>
    </row>
    <row r="56" spans="1:15" ht="15" customHeight="1">
      <c r="A56" s="248" t="s">
        <v>227</v>
      </c>
      <c r="B56" s="502">
        <v>14</v>
      </c>
      <c r="C56" s="503">
        <v>136</v>
      </c>
      <c r="D56" s="538">
        <v>9.71</v>
      </c>
      <c r="E56" s="502">
        <v>44</v>
      </c>
      <c r="F56" s="418">
        <v>31</v>
      </c>
      <c r="G56" s="418">
        <v>16</v>
      </c>
      <c r="H56" s="418">
        <v>13</v>
      </c>
      <c r="I56" s="418">
        <v>8</v>
      </c>
      <c r="J56" s="418">
        <v>1</v>
      </c>
      <c r="K56" s="418">
        <v>3</v>
      </c>
      <c r="L56" s="418"/>
      <c r="M56" s="418">
        <v>13</v>
      </c>
      <c r="N56" s="419">
        <v>7</v>
      </c>
      <c r="O56" s="79"/>
    </row>
    <row r="57" spans="1:14" ht="15" customHeight="1">
      <c r="A57" s="248" t="s">
        <v>222</v>
      </c>
      <c r="B57" s="502">
        <v>31</v>
      </c>
      <c r="C57" s="503">
        <v>401</v>
      </c>
      <c r="D57" s="538">
        <v>12.93</v>
      </c>
      <c r="E57" s="502">
        <v>141</v>
      </c>
      <c r="F57" s="418">
        <v>90</v>
      </c>
      <c r="G57" s="418">
        <v>64</v>
      </c>
      <c r="H57" s="418">
        <v>26</v>
      </c>
      <c r="I57" s="418">
        <v>25</v>
      </c>
      <c r="J57" s="418">
        <v>2</v>
      </c>
      <c r="K57" s="418">
        <v>9</v>
      </c>
      <c r="L57" s="418">
        <v>1</v>
      </c>
      <c r="M57" s="418">
        <v>17</v>
      </c>
      <c r="N57" s="419">
        <v>26</v>
      </c>
    </row>
    <row r="58" spans="1:14" ht="15" customHeight="1">
      <c r="A58" s="248" t="s">
        <v>224</v>
      </c>
      <c r="B58" s="502">
        <v>6</v>
      </c>
      <c r="C58" s="503">
        <v>126</v>
      </c>
      <c r="D58" s="538">
        <v>21</v>
      </c>
      <c r="E58" s="502">
        <v>14</v>
      </c>
      <c r="F58" s="418">
        <v>21</v>
      </c>
      <c r="G58" s="418">
        <v>24</v>
      </c>
      <c r="H58" s="418">
        <v>20</v>
      </c>
      <c r="I58" s="418">
        <v>17</v>
      </c>
      <c r="J58" s="418">
        <v>6</v>
      </c>
      <c r="K58" s="418">
        <v>6</v>
      </c>
      <c r="L58" s="418">
        <v>2</v>
      </c>
      <c r="M58" s="418">
        <v>2</v>
      </c>
      <c r="N58" s="419">
        <v>14</v>
      </c>
    </row>
    <row r="59" spans="1:14" ht="15" customHeight="1">
      <c r="A59" s="248" t="s">
        <v>232</v>
      </c>
      <c r="B59" s="502">
        <v>3</v>
      </c>
      <c r="C59" s="503">
        <v>36</v>
      </c>
      <c r="D59" s="538">
        <v>12</v>
      </c>
      <c r="E59" s="502">
        <v>16</v>
      </c>
      <c r="F59" s="418">
        <v>12</v>
      </c>
      <c r="G59" s="418">
        <v>4</v>
      </c>
      <c r="H59" s="418">
        <v>3</v>
      </c>
      <c r="I59" s="418">
        <v>1</v>
      </c>
      <c r="J59" s="418"/>
      <c r="K59" s="418"/>
      <c r="L59" s="418"/>
      <c r="M59" s="418"/>
      <c r="N59" s="419"/>
    </row>
    <row r="60" spans="1:14" ht="15" customHeight="1">
      <c r="A60" s="248" t="s">
        <v>230</v>
      </c>
      <c r="B60" s="502">
        <v>15</v>
      </c>
      <c r="C60" s="503">
        <v>396</v>
      </c>
      <c r="D60" s="538">
        <v>26.4</v>
      </c>
      <c r="E60" s="502">
        <v>64</v>
      </c>
      <c r="F60" s="418">
        <v>68</v>
      </c>
      <c r="G60" s="418">
        <v>64</v>
      </c>
      <c r="H60" s="418">
        <v>51</v>
      </c>
      <c r="I60" s="418">
        <v>23</v>
      </c>
      <c r="J60" s="418">
        <v>12</v>
      </c>
      <c r="K60" s="418">
        <v>19</v>
      </c>
      <c r="L60" s="418">
        <v>10</v>
      </c>
      <c r="M60" s="418">
        <v>27</v>
      </c>
      <c r="N60" s="419">
        <v>58</v>
      </c>
    </row>
    <row r="61" spans="1:14" ht="15" customHeight="1">
      <c r="A61" s="248" t="s">
        <v>231</v>
      </c>
      <c r="B61" s="502">
        <v>9</v>
      </c>
      <c r="C61" s="503">
        <v>163</v>
      </c>
      <c r="D61" s="538">
        <v>18.11</v>
      </c>
      <c r="E61" s="502">
        <v>35</v>
      </c>
      <c r="F61" s="418">
        <v>39</v>
      </c>
      <c r="G61" s="418">
        <v>41</v>
      </c>
      <c r="H61" s="418">
        <v>18</v>
      </c>
      <c r="I61" s="418">
        <v>7</v>
      </c>
      <c r="J61" s="418">
        <v>2</v>
      </c>
      <c r="K61" s="418">
        <v>3</v>
      </c>
      <c r="L61" s="418">
        <v>2</v>
      </c>
      <c r="M61" s="418">
        <v>4</v>
      </c>
      <c r="N61" s="419">
        <v>12</v>
      </c>
    </row>
    <row r="62" spans="1:14" ht="15" customHeight="1">
      <c r="A62" s="248" t="s">
        <v>286</v>
      </c>
      <c r="B62" s="502">
        <v>7</v>
      </c>
      <c r="C62" s="503">
        <v>108</v>
      </c>
      <c r="D62" s="538">
        <v>15.42</v>
      </c>
      <c r="E62" s="502">
        <v>27</v>
      </c>
      <c r="F62" s="418">
        <v>22</v>
      </c>
      <c r="G62" s="418">
        <v>18</v>
      </c>
      <c r="H62" s="418">
        <v>8</v>
      </c>
      <c r="I62" s="418">
        <v>4</v>
      </c>
      <c r="J62" s="418">
        <v>5</v>
      </c>
      <c r="K62" s="418">
        <v>2</v>
      </c>
      <c r="L62" s="418">
        <v>2</v>
      </c>
      <c r="M62" s="418">
        <v>5</v>
      </c>
      <c r="N62" s="419">
        <v>15</v>
      </c>
    </row>
    <row r="63" spans="1:14" ht="15" customHeight="1" thickBot="1">
      <c r="A63" s="481" t="s">
        <v>302</v>
      </c>
      <c r="B63" s="507">
        <v>3</v>
      </c>
      <c r="C63" s="517">
        <v>36</v>
      </c>
      <c r="D63" s="539">
        <v>12</v>
      </c>
      <c r="E63" s="587">
        <v>23</v>
      </c>
      <c r="F63" s="590">
        <v>9</v>
      </c>
      <c r="G63" s="590">
        <v>2</v>
      </c>
      <c r="H63" s="590">
        <v>1</v>
      </c>
      <c r="I63" s="590"/>
      <c r="J63" s="590"/>
      <c r="K63" s="590"/>
      <c r="L63" s="590"/>
      <c r="M63" s="590"/>
      <c r="N63" s="591">
        <v>1</v>
      </c>
    </row>
    <row r="64" spans="1:14" ht="15" customHeight="1" thickBot="1">
      <c r="A64" s="246" t="s">
        <v>192</v>
      </c>
      <c r="B64" s="525">
        <f>SUM(B48:B63)</f>
        <v>171</v>
      </c>
      <c r="C64" s="511">
        <f>SUM(C48:C63)</f>
        <v>3448</v>
      </c>
      <c r="D64" s="724">
        <v>20.16</v>
      </c>
      <c r="E64" s="525">
        <f>SUM(E48:E63)</f>
        <v>911</v>
      </c>
      <c r="F64" s="525">
        <f aca="true" t="shared" si="4" ref="F64:N64">SUM(F48:F63)</f>
        <v>706</v>
      </c>
      <c r="G64" s="525">
        <f t="shared" si="4"/>
        <v>612</v>
      </c>
      <c r="H64" s="525">
        <f t="shared" si="4"/>
        <v>324</v>
      </c>
      <c r="I64" s="525">
        <f t="shared" si="4"/>
        <v>237</v>
      </c>
      <c r="J64" s="525">
        <f t="shared" si="4"/>
        <v>71</v>
      </c>
      <c r="K64" s="525">
        <f t="shared" si="4"/>
        <v>90</v>
      </c>
      <c r="L64" s="525">
        <f t="shared" si="4"/>
        <v>40</v>
      </c>
      <c r="M64" s="525">
        <f t="shared" si="4"/>
        <v>161</v>
      </c>
      <c r="N64" s="511">
        <f t="shared" si="4"/>
        <v>296</v>
      </c>
    </row>
    <row r="65" spans="1:14" ht="15" customHeight="1" thickBot="1">
      <c r="A65" s="540" t="s">
        <v>304</v>
      </c>
      <c r="B65" s="541"/>
      <c r="C65" s="542"/>
      <c r="D65" s="543"/>
      <c r="E65" s="544"/>
      <c r="F65" s="545"/>
      <c r="G65" s="545"/>
      <c r="H65" s="545"/>
      <c r="I65" s="545"/>
      <c r="J65" s="545"/>
      <c r="K65" s="545"/>
      <c r="L65" s="545"/>
      <c r="M65" s="545"/>
      <c r="N65" s="546"/>
    </row>
    <row r="66" spans="1:14" ht="15" customHeight="1">
      <c r="A66" s="547" t="s">
        <v>151</v>
      </c>
      <c r="B66" s="499">
        <v>5</v>
      </c>
      <c r="C66" s="416">
        <v>33</v>
      </c>
      <c r="D66" s="501">
        <v>6.6</v>
      </c>
      <c r="E66" s="462">
        <v>19</v>
      </c>
      <c r="F66" s="416">
        <v>8</v>
      </c>
      <c r="G66" s="416">
        <v>3</v>
      </c>
      <c r="H66" s="416">
        <v>2</v>
      </c>
      <c r="I66" s="416"/>
      <c r="J66" s="416"/>
      <c r="K66" s="416"/>
      <c r="L66" s="416"/>
      <c r="M66" s="416"/>
      <c r="N66" s="417">
        <v>1</v>
      </c>
    </row>
    <row r="67" spans="1:14" ht="15" customHeight="1">
      <c r="A67" s="548" t="s">
        <v>300</v>
      </c>
      <c r="B67" s="502">
        <v>3</v>
      </c>
      <c r="C67" s="418">
        <v>20</v>
      </c>
      <c r="D67" s="504">
        <v>6.66</v>
      </c>
      <c r="E67" s="458">
        <v>9</v>
      </c>
      <c r="F67" s="418">
        <v>8</v>
      </c>
      <c r="G67" s="418">
        <v>2</v>
      </c>
      <c r="H67" s="418">
        <v>1</v>
      </c>
      <c r="I67" s="418"/>
      <c r="J67" s="418"/>
      <c r="K67" s="418"/>
      <c r="L67" s="418"/>
      <c r="M67" s="418"/>
      <c r="N67" s="419"/>
    </row>
    <row r="68" spans="1:14" ht="15" customHeight="1">
      <c r="A68" s="548" t="s">
        <v>293</v>
      </c>
      <c r="B68" s="502">
        <v>5</v>
      </c>
      <c r="C68" s="418">
        <v>53</v>
      </c>
      <c r="D68" s="504">
        <v>17.66</v>
      </c>
      <c r="E68" s="458">
        <v>15</v>
      </c>
      <c r="F68" s="418">
        <v>17</v>
      </c>
      <c r="G68" s="418">
        <v>12</v>
      </c>
      <c r="H68" s="418">
        <v>3</v>
      </c>
      <c r="I68" s="418"/>
      <c r="J68" s="418"/>
      <c r="K68" s="418"/>
      <c r="L68" s="418"/>
      <c r="M68" s="418"/>
      <c r="N68" s="419">
        <v>6</v>
      </c>
    </row>
    <row r="69" spans="1:14" ht="15" customHeight="1">
      <c r="A69" s="549" t="s">
        <v>993</v>
      </c>
      <c r="B69" s="502">
        <v>3</v>
      </c>
      <c r="C69" s="418">
        <v>28</v>
      </c>
      <c r="D69" s="504">
        <v>9.33</v>
      </c>
      <c r="E69" s="458">
        <v>6</v>
      </c>
      <c r="F69" s="418">
        <v>8</v>
      </c>
      <c r="G69" s="418">
        <v>7</v>
      </c>
      <c r="H69" s="418">
        <v>1</v>
      </c>
      <c r="I69" s="418"/>
      <c r="J69" s="418">
        <v>2</v>
      </c>
      <c r="K69" s="418"/>
      <c r="L69" s="418">
        <v>1</v>
      </c>
      <c r="M69" s="418"/>
      <c r="N69" s="419">
        <v>3</v>
      </c>
    </row>
    <row r="70" spans="1:14" ht="15" customHeight="1">
      <c r="A70" s="548" t="s">
        <v>528</v>
      </c>
      <c r="B70" s="502">
        <v>11</v>
      </c>
      <c r="C70" s="418">
        <v>119</v>
      </c>
      <c r="D70" s="504">
        <v>10.81</v>
      </c>
      <c r="E70" s="458">
        <v>36</v>
      </c>
      <c r="F70" s="418">
        <v>30</v>
      </c>
      <c r="G70" s="418">
        <v>28</v>
      </c>
      <c r="H70" s="418">
        <v>7</v>
      </c>
      <c r="I70" s="418">
        <v>7</v>
      </c>
      <c r="J70" s="418"/>
      <c r="K70" s="418"/>
      <c r="L70" s="418">
        <v>1</v>
      </c>
      <c r="M70" s="418">
        <v>5</v>
      </c>
      <c r="N70" s="419">
        <v>5</v>
      </c>
    </row>
    <row r="71" spans="1:14" ht="15" customHeight="1">
      <c r="A71" s="548" t="s">
        <v>619</v>
      </c>
      <c r="B71" s="502">
        <v>1</v>
      </c>
      <c r="C71" s="418">
        <v>6</v>
      </c>
      <c r="D71" s="504">
        <v>6</v>
      </c>
      <c r="E71" s="458">
        <v>2</v>
      </c>
      <c r="F71" s="418">
        <v>3</v>
      </c>
      <c r="G71" s="418">
        <v>1</v>
      </c>
      <c r="H71" s="418"/>
      <c r="I71" s="418"/>
      <c r="J71" s="418"/>
      <c r="K71" s="418"/>
      <c r="L71" s="418"/>
      <c r="M71" s="418"/>
      <c r="N71" s="419"/>
    </row>
    <row r="72" spans="1:14" ht="15" customHeight="1">
      <c r="A72" s="548" t="s">
        <v>291</v>
      </c>
      <c r="B72" s="502">
        <v>2</v>
      </c>
      <c r="C72" s="418">
        <v>8</v>
      </c>
      <c r="D72" s="504">
        <v>4</v>
      </c>
      <c r="E72" s="458">
        <v>3</v>
      </c>
      <c r="F72" s="418">
        <v>2</v>
      </c>
      <c r="G72" s="418"/>
      <c r="H72" s="418"/>
      <c r="I72" s="418">
        <v>1</v>
      </c>
      <c r="J72" s="418"/>
      <c r="K72" s="418"/>
      <c r="L72" s="418"/>
      <c r="M72" s="418"/>
      <c r="N72" s="419">
        <v>2</v>
      </c>
    </row>
    <row r="73" spans="1:14" ht="15" customHeight="1">
      <c r="A73" s="548" t="s">
        <v>323</v>
      </c>
      <c r="B73" s="502">
        <v>1</v>
      </c>
      <c r="C73" s="418">
        <v>9</v>
      </c>
      <c r="D73" s="504">
        <v>9</v>
      </c>
      <c r="E73" s="458">
        <v>1</v>
      </c>
      <c r="F73" s="418">
        <v>5</v>
      </c>
      <c r="G73" s="418">
        <v>1</v>
      </c>
      <c r="H73" s="418"/>
      <c r="I73" s="418"/>
      <c r="J73" s="418"/>
      <c r="K73" s="418"/>
      <c r="L73" s="418"/>
      <c r="M73" s="418"/>
      <c r="N73" s="419">
        <v>2</v>
      </c>
    </row>
    <row r="74" spans="1:14" ht="15" customHeight="1">
      <c r="A74" s="548" t="s">
        <v>527</v>
      </c>
      <c r="B74" s="502">
        <v>8</v>
      </c>
      <c r="C74" s="418">
        <v>70</v>
      </c>
      <c r="D74" s="504">
        <v>8.75</v>
      </c>
      <c r="E74" s="458">
        <v>19</v>
      </c>
      <c r="F74" s="418">
        <v>21</v>
      </c>
      <c r="G74" s="418">
        <v>13</v>
      </c>
      <c r="H74" s="418">
        <v>3</v>
      </c>
      <c r="I74" s="418">
        <v>4</v>
      </c>
      <c r="J74" s="418"/>
      <c r="K74" s="418">
        <v>2</v>
      </c>
      <c r="L74" s="418"/>
      <c r="M74" s="418">
        <v>6</v>
      </c>
      <c r="N74" s="419">
        <v>2</v>
      </c>
    </row>
    <row r="75" spans="1:14" ht="15" customHeight="1">
      <c r="A75" s="548" t="s">
        <v>424</v>
      </c>
      <c r="B75" s="502">
        <v>4</v>
      </c>
      <c r="C75" s="418">
        <v>36</v>
      </c>
      <c r="D75" s="504">
        <v>9</v>
      </c>
      <c r="E75" s="458">
        <v>9</v>
      </c>
      <c r="F75" s="418">
        <v>11</v>
      </c>
      <c r="G75" s="418">
        <v>9</v>
      </c>
      <c r="H75" s="418">
        <v>4</v>
      </c>
      <c r="I75" s="418">
        <v>1</v>
      </c>
      <c r="J75" s="418"/>
      <c r="K75" s="418"/>
      <c r="L75" s="418"/>
      <c r="M75" s="418">
        <v>1</v>
      </c>
      <c r="N75" s="419">
        <v>1</v>
      </c>
    </row>
    <row r="76" spans="1:14" ht="15" customHeight="1">
      <c r="A76" s="548" t="s">
        <v>431</v>
      </c>
      <c r="B76" s="502">
        <v>3</v>
      </c>
      <c r="C76" s="418">
        <v>40</v>
      </c>
      <c r="D76" s="504">
        <v>13.33</v>
      </c>
      <c r="E76" s="458">
        <v>20</v>
      </c>
      <c r="F76" s="418">
        <v>7</v>
      </c>
      <c r="G76" s="418">
        <v>4</v>
      </c>
      <c r="H76" s="418">
        <v>5</v>
      </c>
      <c r="I76" s="418"/>
      <c r="J76" s="418"/>
      <c r="K76" s="418"/>
      <c r="L76" s="418"/>
      <c r="M76" s="418">
        <v>1</v>
      </c>
      <c r="N76" s="419">
        <v>3</v>
      </c>
    </row>
    <row r="77" spans="1:14" ht="15" customHeight="1">
      <c r="A77" s="548" t="s">
        <v>1030</v>
      </c>
      <c r="B77" s="502">
        <v>4</v>
      </c>
      <c r="C77" s="418">
        <v>42</v>
      </c>
      <c r="D77" s="504">
        <v>10.5</v>
      </c>
      <c r="E77" s="458">
        <v>23</v>
      </c>
      <c r="F77" s="418">
        <v>9</v>
      </c>
      <c r="G77" s="418">
        <v>8</v>
      </c>
      <c r="H77" s="418">
        <v>1</v>
      </c>
      <c r="I77" s="418"/>
      <c r="J77" s="418"/>
      <c r="K77" s="418"/>
      <c r="L77" s="418"/>
      <c r="M77" s="418">
        <v>1</v>
      </c>
      <c r="N77" s="419"/>
    </row>
    <row r="78" spans="1:14" ht="15" customHeight="1">
      <c r="A78" s="548" t="s">
        <v>736</v>
      </c>
      <c r="B78" s="502">
        <v>3</v>
      </c>
      <c r="C78" s="418">
        <v>37</v>
      </c>
      <c r="D78" s="504">
        <v>12.33</v>
      </c>
      <c r="E78" s="458">
        <v>14</v>
      </c>
      <c r="F78" s="418">
        <v>10</v>
      </c>
      <c r="G78" s="418">
        <v>5</v>
      </c>
      <c r="H78" s="418"/>
      <c r="I78" s="418"/>
      <c r="J78" s="418"/>
      <c r="K78" s="418"/>
      <c r="L78" s="418"/>
      <c r="M78" s="418"/>
      <c r="N78" s="419">
        <v>8</v>
      </c>
    </row>
    <row r="79" spans="1:14" ht="15" customHeight="1" thickBot="1">
      <c r="A79" s="550" t="s">
        <v>292</v>
      </c>
      <c r="B79" s="507">
        <v>5</v>
      </c>
      <c r="C79" s="420">
        <v>22</v>
      </c>
      <c r="D79" s="508">
        <v>4.4</v>
      </c>
      <c r="E79" s="604">
        <v>9</v>
      </c>
      <c r="F79" s="590">
        <v>7</v>
      </c>
      <c r="G79" s="590">
        <v>1</v>
      </c>
      <c r="H79" s="590">
        <v>1</v>
      </c>
      <c r="I79" s="590"/>
      <c r="J79" s="590"/>
      <c r="K79" s="590"/>
      <c r="L79" s="590"/>
      <c r="M79" s="590">
        <v>4</v>
      </c>
      <c r="N79" s="591"/>
    </row>
    <row r="80" spans="1:14" ht="15" customHeight="1" thickBot="1">
      <c r="A80" s="540" t="s">
        <v>192</v>
      </c>
      <c r="B80" s="510">
        <f>SUM(B66:B79)</f>
        <v>58</v>
      </c>
      <c r="C80" s="511">
        <f>SUM(C66:C79)</f>
        <v>523</v>
      </c>
      <c r="D80" s="725">
        <v>9.01</v>
      </c>
      <c r="E80" s="525">
        <f>SUM(E66:E79)</f>
        <v>185</v>
      </c>
      <c r="F80" s="525">
        <f aca="true" t="shared" si="5" ref="F80:N80">SUM(F66:F79)</f>
        <v>146</v>
      </c>
      <c r="G80" s="525">
        <f t="shared" si="5"/>
        <v>94</v>
      </c>
      <c r="H80" s="525">
        <f t="shared" si="5"/>
        <v>28</v>
      </c>
      <c r="I80" s="525">
        <f t="shared" si="5"/>
        <v>13</v>
      </c>
      <c r="J80" s="525">
        <f t="shared" si="5"/>
        <v>2</v>
      </c>
      <c r="K80" s="525">
        <f t="shared" si="5"/>
        <v>2</v>
      </c>
      <c r="L80" s="525">
        <f t="shared" si="5"/>
        <v>2</v>
      </c>
      <c r="M80" s="525">
        <f t="shared" si="5"/>
        <v>18</v>
      </c>
      <c r="N80" s="511">
        <f t="shared" si="5"/>
        <v>33</v>
      </c>
    </row>
    <row r="81" spans="1:14" ht="15" customHeight="1" thickBot="1">
      <c r="A81" s="551" t="s">
        <v>305</v>
      </c>
      <c r="B81" s="552"/>
      <c r="C81" s="553"/>
      <c r="D81" s="554"/>
      <c r="E81" s="593"/>
      <c r="F81" s="593"/>
      <c r="G81" s="593"/>
      <c r="H81" s="593"/>
      <c r="I81" s="593"/>
      <c r="J81" s="593"/>
      <c r="K81" s="593"/>
      <c r="L81" s="593"/>
      <c r="M81" s="593"/>
      <c r="N81" s="601"/>
    </row>
    <row r="82" spans="1:14" ht="15" customHeight="1">
      <c r="A82" s="555" t="s">
        <v>296</v>
      </c>
      <c r="B82" s="499">
        <v>2</v>
      </c>
      <c r="C82" s="416">
        <v>14</v>
      </c>
      <c r="D82" s="556">
        <v>7</v>
      </c>
      <c r="E82" s="499">
        <v>5</v>
      </c>
      <c r="F82" s="416">
        <v>3</v>
      </c>
      <c r="G82" s="416">
        <v>3</v>
      </c>
      <c r="H82" s="416"/>
      <c r="I82" s="416"/>
      <c r="J82" s="416"/>
      <c r="K82" s="416"/>
      <c r="L82" s="416"/>
      <c r="M82" s="416">
        <v>2</v>
      </c>
      <c r="N82" s="417">
        <v>1</v>
      </c>
    </row>
    <row r="83" spans="1:14" ht="15" customHeight="1">
      <c r="A83" s="548" t="s">
        <v>294</v>
      </c>
      <c r="B83" s="502">
        <v>2</v>
      </c>
      <c r="C83" s="418">
        <v>11</v>
      </c>
      <c r="D83" s="538">
        <v>5.5</v>
      </c>
      <c r="E83" s="502">
        <v>4</v>
      </c>
      <c r="F83" s="418"/>
      <c r="G83" s="418">
        <v>2</v>
      </c>
      <c r="H83" s="418">
        <v>1</v>
      </c>
      <c r="I83" s="418">
        <v>2</v>
      </c>
      <c r="J83" s="418"/>
      <c r="K83" s="418"/>
      <c r="L83" s="418"/>
      <c r="M83" s="418">
        <v>1</v>
      </c>
      <c r="N83" s="419">
        <v>1</v>
      </c>
    </row>
    <row r="84" spans="1:14" ht="15" customHeight="1">
      <c r="A84" s="548" t="s">
        <v>535</v>
      </c>
      <c r="B84" s="502">
        <v>2</v>
      </c>
      <c r="C84" s="418">
        <v>30</v>
      </c>
      <c r="D84" s="538">
        <v>15</v>
      </c>
      <c r="E84" s="502">
        <v>3</v>
      </c>
      <c r="F84" s="418">
        <v>6</v>
      </c>
      <c r="G84" s="418">
        <v>4</v>
      </c>
      <c r="H84" s="418">
        <v>4</v>
      </c>
      <c r="I84" s="418">
        <v>6</v>
      </c>
      <c r="J84" s="418">
        <v>3</v>
      </c>
      <c r="K84" s="418">
        <v>1</v>
      </c>
      <c r="L84" s="418"/>
      <c r="M84" s="418">
        <v>1</v>
      </c>
      <c r="N84" s="419">
        <v>2</v>
      </c>
    </row>
    <row r="85" spans="1:14" ht="15" customHeight="1">
      <c r="A85" s="548" t="s">
        <v>295</v>
      </c>
      <c r="B85" s="502">
        <v>3</v>
      </c>
      <c r="C85" s="418">
        <v>45</v>
      </c>
      <c r="D85" s="538">
        <v>15</v>
      </c>
      <c r="E85" s="502">
        <v>24</v>
      </c>
      <c r="F85" s="418">
        <v>3</v>
      </c>
      <c r="G85" s="418">
        <v>1</v>
      </c>
      <c r="H85" s="418">
        <v>6</v>
      </c>
      <c r="I85" s="418">
        <v>4</v>
      </c>
      <c r="J85" s="418">
        <v>1</v>
      </c>
      <c r="K85" s="418">
        <v>3</v>
      </c>
      <c r="L85" s="418"/>
      <c r="M85" s="418">
        <v>2</v>
      </c>
      <c r="N85" s="419">
        <v>1</v>
      </c>
    </row>
    <row r="86" spans="1:14" ht="15" customHeight="1">
      <c r="A86" s="548" t="s">
        <v>598</v>
      </c>
      <c r="B86" s="502">
        <v>1</v>
      </c>
      <c r="C86" s="418">
        <v>4</v>
      </c>
      <c r="D86" s="538">
        <v>4</v>
      </c>
      <c r="E86" s="502"/>
      <c r="F86" s="418">
        <v>1</v>
      </c>
      <c r="G86" s="418">
        <v>1</v>
      </c>
      <c r="H86" s="418">
        <v>1</v>
      </c>
      <c r="I86" s="418">
        <v>1</v>
      </c>
      <c r="J86" s="418"/>
      <c r="K86" s="418"/>
      <c r="L86" s="418"/>
      <c r="M86" s="418"/>
      <c r="N86" s="419"/>
    </row>
    <row r="87" spans="1:14" ht="15" customHeight="1">
      <c r="A87" s="548" t="s">
        <v>607</v>
      </c>
      <c r="B87" s="502">
        <v>1</v>
      </c>
      <c r="C87" s="418">
        <v>13</v>
      </c>
      <c r="D87" s="538">
        <v>13</v>
      </c>
      <c r="E87" s="502">
        <v>5</v>
      </c>
      <c r="F87" s="418">
        <v>2</v>
      </c>
      <c r="G87" s="418">
        <v>3</v>
      </c>
      <c r="H87" s="418"/>
      <c r="I87" s="418"/>
      <c r="J87" s="418"/>
      <c r="K87" s="418"/>
      <c r="L87" s="418"/>
      <c r="M87" s="418"/>
      <c r="N87" s="419">
        <v>3</v>
      </c>
    </row>
    <row r="88" spans="1:14" ht="15" customHeight="1">
      <c r="A88" s="548" t="s">
        <v>775</v>
      </c>
      <c r="B88" s="502">
        <v>2</v>
      </c>
      <c r="C88" s="418">
        <v>35</v>
      </c>
      <c r="D88" s="538">
        <v>17.5</v>
      </c>
      <c r="E88" s="502">
        <v>7</v>
      </c>
      <c r="F88" s="418">
        <v>8</v>
      </c>
      <c r="G88" s="418">
        <v>8</v>
      </c>
      <c r="H88" s="418">
        <v>2</v>
      </c>
      <c r="I88" s="418">
        <v>1</v>
      </c>
      <c r="J88" s="418"/>
      <c r="K88" s="418">
        <v>1</v>
      </c>
      <c r="L88" s="418"/>
      <c r="M88" s="418">
        <v>5</v>
      </c>
      <c r="N88" s="419">
        <v>3</v>
      </c>
    </row>
    <row r="89" spans="1:14" ht="15" customHeight="1">
      <c r="A89" s="548" t="s">
        <v>602</v>
      </c>
      <c r="B89" s="502">
        <v>1</v>
      </c>
      <c r="C89" s="418">
        <v>26</v>
      </c>
      <c r="D89" s="538">
        <v>26</v>
      </c>
      <c r="E89" s="502">
        <v>2</v>
      </c>
      <c r="F89" s="418">
        <v>6</v>
      </c>
      <c r="G89" s="418">
        <v>3</v>
      </c>
      <c r="H89" s="418">
        <v>5</v>
      </c>
      <c r="I89" s="418">
        <v>3</v>
      </c>
      <c r="J89" s="418">
        <v>3</v>
      </c>
      <c r="K89" s="418">
        <v>2</v>
      </c>
      <c r="L89" s="418">
        <v>1</v>
      </c>
      <c r="M89" s="418"/>
      <c r="N89" s="419">
        <v>1</v>
      </c>
    </row>
    <row r="90" spans="1:14" ht="15" customHeight="1">
      <c r="A90" s="548" t="s">
        <v>533</v>
      </c>
      <c r="B90" s="502">
        <v>5</v>
      </c>
      <c r="C90" s="418">
        <v>68</v>
      </c>
      <c r="D90" s="538">
        <v>13.6</v>
      </c>
      <c r="E90" s="502">
        <v>12</v>
      </c>
      <c r="F90" s="418">
        <v>18</v>
      </c>
      <c r="G90" s="418">
        <v>17</v>
      </c>
      <c r="H90" s="418">
        <v>6</v>
      </c>
      <c r="I90" s="418">
        <v>6</v>
      </c>
      <c r="J90" s="418"/>
      <c r="K90" s="418"/>
      <c r="L90" s="418"/>
      <c r="M90" s="418">
        <v>4</v>
      </c>
      <c r="N90" s="419">
        <v>5</v>
      </c>
    </row>
    <row r="91" spans="1:14" ht="15" customHeight="1">
      <c r="A91" s="548" t="s">
        <v>168</v>
      </c>
      <c r="B91" s="502">
        <v>3</v>
      </c>
      <c r="C91" s="418">
        <v>45</v>
      </c>
      <c r="D91" s="538">
        <v>15</v>
      </c>
      <c r="E91" s="502">
        <v>5</v>
      </c>
      <c r="F91" s="418">
        <v>11</v>
      </c>
      <c r="G91" s="418">
        <v>5</v>
      </c>
      <c r="H91" s="418">
        <v>5</v>
      </c>
      <c r="I91" s="418">
        <v>1</v>
      </c>
      <c r="J91" s="418">
        <v>4</v>
      </c>
      <c r="K91" s="418">
        <v>1</v>
      </c>
      <c r="L91" s="418"/>
      <c r="M91" s="418">
        <v>2</v>
      </c>
      <c r="N91" s="419">
        <v>11</v>
      </c>
    </row>
    <row r="92" spans="1:14" ht="15" customHeight="1" thickBot="1">
      <c r="A92" s="550" t="s">
        <v>297</v>
      </c>
      <c r="B92" s="507">
        <v>1</v>
      </c>
      <c r="C92" s="420">
        <v>3</v>
      </c>
      <c r="D92" s="539">
        <v>3</v>
      </c>
      <c r="E92" s="587">
        <v>3</v>
      </c>
      <c r="F92" s="590"/>
      <c r="G92" s="590"/>
      <c r="H92" s="590"/>
      <c r="I92" s="590"/>
      <c r="J92" s="590"/>
      <c r="K92" s="590"/>
      <c r="L92" s="590"/>
      <c r="M92" s="590"/>
      <c r="N92" s="591"/>
    </row>
    <row r="93" spans="1:14" ht="15" customHeight="1" thickBot="1">
      <c r="A93" s="540" t="s">
        <v>192</v>
      </c>
      <c r="B93" s="525">
        <f>SUM(B82:B92)</f>
        <v>23</v>
      </c>
      <c r="C93" s="511">
        <f>SUM(C82:C92)</f>
        <v>294</v>
      </c>
      <c r="D93" s="724">
        <v>12.78</v>
      </c>
      <c r="E93" s="525">
        <f>SUM(E82:E92)</f>
        <v>70</v>
      </c>
      <c r="F93" s="525">
        <f aca="true" t="shared" si="6" ref="F93:N93">SUM(F82:F92)</f>
        <v>58</v>
      </c>
      <c r="G93" s="525">
        <f t="shared" si="6"/>
        <v>47</v>
      </c>
      <c r="H93" s="525">
        <f t="shared" si="6"/>
        <v>30</v>
      </c>
      <c r="I93" s="525">
        <f t="shared" si="6"/>
        <v>24</v>
      </c>
      <c r="J93" s="525">
        <f t="shared" si="6"/>
        <v>11</v>
      </c>
      <c r="K93" s="525">
        <f t="shared" si="6"/>
        <v>8</v>
      </c>
      <c r="L93" s="525">
        <f t="shared" si="6"/>
        <v>1</v>
      </c>
      <c r="M93" s="525">
        <f t="shared" si="6"/>
        <v>17</v>
      </c>
      <c r="N93" s="511">
        <f t="shared" si="6"/>
        <v>28</v>
      </c>
    </row>
    <row r="94" spans="1:14" ht="15" customHeight="1" thickBot="1">
      <c r="A94" s="2046" t="s">
        <v>826</v>
      </c>
      <c r="B94" s="2046"/>
      <c r="C94" s="2046"/>
      <c r="D94" s="526"/>
      <c r="E94" s="489"/>
      <c r="F94" s="489"/>
      <c r="G94" s="489"/>
      <c r="H94" s="489"/>
      <c r="I94" s="489"/>
      <c r="J94" s="489"/>
      <c r="K94" s="489"/>
      <c r="L94" s="489"/>
      <c r="M94" s="489"/>
      <c r="N94" s="489"/>
    </row>
    <row r="95" spans="1:14" ht="30" customHeight="1" thickBot="1">
      <c r="A95" s="527"/>
      <c r="B95" s="528" t="s">
        <v>634</v>
      </c>
      <c r="C95" s="528" t="s">
        <v>334</v>
      </c>
      <c r="D95" s="529" t="s">
        <v>635</v>
      </c>
      <c r="E95" s="530" t="s">
        <v>760</v>
      </c>
      <c r="F95" s="530" t="s">
        <v>762</v>
      </c>
      <c r="G95" s="530" t="s">
        <v>761</v>
      </c>
      <c r="H95" s="530" t="s">
        <v>763</v>
      </c>
      <c r="I95" s="530" t="s">
        <v>764</v>
      </c>
      <c r="J95" s="530" t="s">
        <v>765</v>
      </c>
      <c r="K95" s="530" t="s">
        <v>766</v>
      </c>
      <c r="L95" s="530" t="s">
        <v>767</v>
      </c>
      <c r="M95" s="530" t="s">
        <v>768</v>
      </c>
      <c r="N95" s="530" t="s">
        <v>769</v>
      </c>
    </row>
    <row r="96" spans="1:14" ht="15" customHeight="1" thickBot="1">
      <c r="A96" s="551" t="s">
        <v>306</v>
      </c>
      <c r="B96" s="558"/>
      <c r="C96" s="559"/>
      <c r="D96" s="560"/>
      <c r="E96" s="559"/>
      <c r="F96" s="559"/>
      <c r="G96" s="559"/>
      <c r="H96" s="559"/>
      <c r="I96" s="559"/>
      <c r="J96" s="559"/>
      <c r="K96" s="559"/>
      <c r="L96" s="559"/>
      <c r="M96" s="559"/>
      <c r="N96" s="561"/>
    </row>
    <row r="97" spans="1:14" ht="15" customHeight="1">
      <c r="A97" s="555" t="s">
        <v>298</v>
      </c>
      <c r="B97" s="532">
        <v>16</v>
      </c>
      <c r="C97" s="535">
        <v>325</v>
      </c>
      <c r="D97" s="534">
        <v>20.31</v>
      </c>
      <c r="E97" s="532">
        <v>79</v>
      </c>
      <c r="F97" s="535">
        <v>102</v>
      </c>
      <c r="G97" s="535">
        <v>61</v>
      </c>
      <c r="H97" s="535">
        <v>30</v>
      </c>
      <c r="I97" s="535">
        <v>9</v>
      </c>
      <c r="J97" s="535">
        <v>6</v>
      </c>
      <c r="K97" s="535">
        <v>4</v>
      </c>
      <c r="L97" s="535">
        <v>5</v>
      </c>
      <c r="M97" s="535">
        <v>14</v>
      </c>
      <c r="N97" s="536">
        <v>15</v>
      </c>
    </row>
    <row r="98" spans="1:14" ht="15" customHeight="1">
      <c r="A98" s="562" t="s">
        <v>995</v>
      </c>
      <c r="B98" s="502">
        <v>2</v>
      </c>
      <c r="C98" s="418">
        <v>20</v>
      </c>
      <c r="D98" s="538">
        <v>10</v>
      </c>
      <c r="E98" s="502">
        <v>5</v>
      </c>
      <c r="F98" s="418">
        <v>5</v>
      </c>
      <c r="G98" s="418">
        <v>5</v>
      </c>
      <c r="H98" s="418"/>
      <c r="I98" s="418">
        <v>2</v>
      </c>
      <c r="J98" s="418"/>
      <c r="K98" s="418"/>
      <c r="L98" s="418">
        <v>1</v>
      </c>
      <c r="M98" s="418">
        <v>2</v>
      </c>
      <c r="N98" s="419"/>
    </row>
    <row r="99" spans="1:14" ht="15" customHeight="1">
      <c r="A99" s="562" t="s">
        <v>63</v>
      </c>
      <c r="B99" s="502">
        <v>6</v>
      </c>
      <c r="C99" s="418">
        <v>125</v>
      </c>
      <c r="D99" s="538">
        <v>20.83</v>
      </c>
      <c r="E99" s="502">
        <v>27</v>
      </c>
      <c r="F99" s="418">
        <v>24</v>
      </c>
      <c r="G99" s="418">
        <v>27</v>
      </c>
      <c r="H99" s="418">
        <v>18</v>
      </c>
      <c r="I99" s="418">
        <v>17</v>
      </c>
      <c r="J99" s="418">
        <v>3</v>
      </c>
      <c r="K99" s="418">
        <v>1</v>
      </c>
      <c r="L99" s="418">
        <v>2</v>
      </c>
      <c r="M99" s="418">
        <v>3</v>
      </c>
      <c r="N99" s="419">
        <v>3</v>
      </c>
    </row>
    <row r="100" spans="1:14" ht="15" customHeight="1">
      <c r="A100" s="548" t="s">
        <v>299</v>
      </c>
      <c r="B100" s="502">
        <v>10</v>
      </c>
      <c r="C100" s="418">
        <v>121</v>
      </c>
      <c r="D100" s="538">
        <v>12.1</v>
      </c>
      <c r="E100" s="502">
        <v>57</v>
      </c>
      <c r="F100" s="418">
        <v>24</v>
      </c>
      <c r="G100" s="418">
        <v>15</v>
      </c>
      <c r="H100" s="418">
        <v>3</v>
      </c>
      <c r="I100" s="418">
        <v>1</v>
      </c>
      <c r="J100" s="418">
        <v>3</v>
      </c>
      <c r="K100" s="418">
        <v>2</v>
      </c>
      <c r="L100" s="418">
        <v>4</v>
      </c>
      <c r="M100" s="418">
        <v>4</v>
      </c>
      <c r="N100" s="419">
        <v>8</v>
      </c>
    </row>
    <row r="101" spans="1:14" ht="15" customHeight="1">
      <c r="A101" s="548" t="s">
        <v>752</v>
      </c>
      <c r="B101" s="502">
        <v>5</v>
      </c>
      <c r="C101" s="418">
        <v>71</v>
      </c>
      <c r="D101" s="538">
        <v>14.2</v>
      </c>
      <c r="E101" s="502">
        <v>35</v>
      </c>
      <c r="F101" s="418">
        <v>13</v>
      </c>
      <c r="G101" s="418">
        <v>11</v>
      </c>
      <c r="H101" s="418">
        <v>5</v>
      </c>
      <c r="I101" s="418">
        <v>2</v>
      </c>
      <c r="J101" s="418"/>
      <c r="K101" s="418"/>
      <c r="L101" s="418"/>
      <c r="M101" s="418">
        <v>2</v>
      </c>
      <c r="N101" s="419">
        <v>3</v>
      </c>
    </row>
    <row r="102" spans="1:14" ht="15" customHeight="1">
      <c r="A102" s="548" t="s">
        <v>364</v>
      </c>
      <c r="B102" s="502">
        <v>4</v>
      </c>
      <c r="C102" s="418">
        <v>36</v>
      </c>
      <c r="D102" s="538">
        <v>9</v>
      </c>
      <c r="E102" s="502">
        <v>12</v>
      </c>
      <c r="F102" s="418">
        <v>6</v>
      </c>
      <c r="G102" s="418">
        <v>5</v>
      </c>
      <c r="H102" s="418">
        <v>1</v>
      </c>
      <c r="I102" s="418"/>
      <c r="J102" s="418"/>
      <c r="K102" s="418">
        <v>3</v>
      </c>
      <c r="L102" s="418"/>
      <c r="M102" s="418"/>
      <c r="N102" s="419">
        <v>9</v>
      </c>
    </row>
    <row r="103" spans="1:14" ht="15" customHeight="1">
      <c r="A103" s="548" t="s">
        <v>430</v>
      </c>
      <c r="B103" s="502">
        <v>4</v>
      </c>
      <c r="C103" s="418">
        <v>37</v>
      </c>
      <c r="D103" s="538">
        <v>9.25</v>
      </c>
      <c r="E103" s="502">
        <v>9</v>
      </c>
      <c r="F103" s="418">
        <v>9</v>
      </c>
      <c r="G103" s="418">
        <v>5</v>
      </c>
      <c r="H103" s="418">
        <v>3</v>
      </c>
      <c r="I103" s="418">
        <v>2</v>
      </c>
      <c r="J103" s="418"/>
      <c r="K103" s="418"/>
      <c r="L103" s="418"/>
      <c r="M103" s="418">
        <v>3</v>
      </c>
      <c r="N103" s="419">
        <v>6</v>
      </c>
    </row>
    <row r="104" spans="1:14" ht="15" customHeight="1" thickBot="1">
      <c r="A104" s="550" t="s">
        <v>738</v>
      </c>
      <c r="B104" s="507">
        <v>1</v>
      </c>
      <c r="C104" s="420">
        <v>12</v>
      </c>
      <c r="D104" s="539">
        <v>12</v>
      </c>
      <c r="E104" s="587">
        <v>4</v>
      </c>
      <c r="F104" s="590">
        <v>4</v>
      </c>
      <c r="G104" s="590">
        <v>2</v>
      </c>
      <c r="H104" s="590"/>
      <c r="I104" s="590"/>
      <c r="J104" s="590"/>
      <c r="K104" s="590">
        <v>1</v>
      </c>
      <c r="L104" s="590"/>
      <c r="M104" s="590"/>
      <c r="N104" s="591">
        <v>1</v>
      </c>
    </row>
    <row r="105" spans="1:14" ht="15" customHeight="1" thickBot="1">
      <c r="A105" s="540" t="s">
        <v>192</v>
      </c>
      <c r="B105" s="557">
        <f>SUM(B97:B104)</f>
        <v>48</v>
      </c>
      <c r="C105" s="511">
        <f>SUM(C97:C104)</f>
        <v>747</v>
      </c>
      <c r="D105" s="721">
        <v>15.56</v>
      </c>
      <c r="E105" s="525">
        <f>SUM(E97:E104)</f>
        <v>228</v>
      </c>
      <c r="F105" s="525">
        <f aca="true" t="shared" si="7" ref="F105:N105">SUM(F97:F104)</f>
        <v>187</v>
      </c>
      <c r="G105" s="525">
        <f t="shared" si="7"/>
        <v>131</v>
      </c>
      <c r="H105" s="525">
        <f t="shared" si="7"/>
        <v>60</v>
      </c>
      <c r="I105" s="525">
        <f t="shared" si="7"/>
        <v>33</v>
      </c>
      <c r="J105" s="525">
        <f t="shared" si="7"/>
        <v>12</v>
      </c>
      <c r="K105" s="525">
        <f t="shared" si="7"/>
        <v>11</v>
      </c>
      <c r="L105" s="525">
        <f t="shared" si="7"/>
        <v>12</v>
      </c>
      <c r="M105" s="525">
        <f t="shared" si="7"/>
        <v>28</v>
      </c>
      <c r="N105" s="511">
        <f t="shared" si="7"/>
        <v>45</v>
      </c>
    </row>
    <row r="106" spans="1:14" ht="15" customHeight="1" thickBot="1">
      <c r="A106" s="540" t="s">
        <v>307</v>
      </c>
      <c r="B106" s="479">
        <v>6</v>
      </c>
      <c r="C106" s="479">
        <v>10</v>
      </c>
      <c r="D106" s="727">
        <v>1.66</v>
      </c>
      <c r="E106" s="511">
        <v>2</v>
      </c>
      <c r="F106" s="511">
        <v>3</v>
      </c>
      <c r="G106" s="511">
        <v>4</v>
      </c>
      <c r="H106" s="511"/>
      <c r="I106" s="511">
        <v>1</v>
      </c>
      <c r="J106" s="511"/>
      <c r="K106" s="511"/>
      <c r="L106" s="511"/>
      <c r="M106" s="511"/>
      <c r="N106" s="511"/>
    </row>
    <row r="107" spans="1:14" ht="15" customHeight="1" thickBot="1">
      <c r="A107" s="540" t="s">
        <v>415</v>
      </c>
      <c r="B107" s="479">
        <v>17</v>
      </c>
      <c r="C107" s="479">
        <v>218</v>
      </c>
      <c r="D107" s="728">
        <v>12.82</v>
      </c>
      <c r="E107" s="511">
        <v>66</v>
      </c>
      <c r="F107" s="511">
        <v>36</v>
      </c>
      <c r="G107" s="511">
        <v>33</v>
      </c>
      <c r="H107" s="511">
        <v>20</v>
      </c>
      <c r="I107" s="511">
        <v>14</v>
      </c>
      <c r="J107" s="511">
        <v>5</v>
      </c>
      <c r="K107" s="511">
        <v>1</v>
      </c>
      <c r="L107" s="511">
        <v>3</v>
      </c>
      <c r="M107" s="511">
        <v>12</v>
      </c>
      <c r="N107" s="511">
        <v>28</v>
      </c>
    </row>
    <row r="108" spans="1:14" ht="15" customHeight="1" thickBot="1">
      <c r="A108" s="527" t="s">
        <v>434</v>
      </c>
      <c r="B108" s="528">
        <f>B12+B25+B32+B44+B64+B80+B93+B105+B106+B107</f>
        <v>635</v>
      </c>
      <c r="C108" s="528">
        <f>C12+C25+C32+C44+C64+C80+C93+C105+C106+C107</f>
        <v>8559</v>
      </c>
      <c r="D108" s="563">
        <v>13.47</v>
      </c>
      <c r="E108" s="511">
        <f aca="true" t="shared" si="8" ref="E108:N108">E12+E25+E32+E44+E64+E80+E93+E105+E106+E107</f>
        <v>2859</v>
      </c>
      <c r="F108" s="511">
        <f t="shared" si="8"/>
        <v>1925</v>
      </c>
      <c r="G108" s="511">
        <f t="shared" si="8"/>
        <v>1378</v>
      </c>
      <c r="H108" s="511">
        <f t="shared" si="8"/>
        <v>641</v>
      </c>
      <c r="I108" s="511">
        <f t="shared" si="8"/>
        <v>408</v>
      </c>
      <c r="J108" s="511">
        <f t="shared" si="8"/>
        <v>142</v>
      </c>
      <c r="K108" s="511">
        <f t="shared" si="8"/>
        <v>147</v>
      </c>
      <c r="L108" s="511">
        <f t="shared" si="8"/>
        <v>84</v>
      </c>
      <c r="M108" s="511">
        <f t="shared" si="8"/>
        <v>372</v>
      </c>
      <c r="N108" s="511">
        <f t="shared" si="8"/>
        <v>603</v>
      </c>
    </row>
    <row r="109" spans="1:14" ht="15" customHeight="1">
      <c r="A109" s="2046" t="s">
        <v>826</v>
      </c>
      <c r="B109" s="2031"/>
      <c r="C109" s="2031"/>
      <c r="D109" s="565"/>
      <c r="E109" s="566"/>
      <c r="F109" s="566"/>
      <c r="G109" s="566"/>
      <c r="H109" s="567"/>
      <c r="I109" s="567"/>
      <c r="J109" s="567"/>
      <c r="K109" s="567"/>
      <c r="L109" s="567"/>
      <c r="M109" s="567"/>
      <c r="N109" s="567"/>
    </row>
    <row r="116" spans="1:14" ht="15">
      <c r="A116" s="427"/>
      <c r="B116" s="428"/>
      <c r="C116" s="428"/>
      <c r="D116" s="429"/>
      <c r="E116" s="71"/>
      <c r="F116" s="71"/>
      <c r="G116" s="71"/>
      <c r="H116" s="71"/>
      <c r="I116" s="71"/>
      <c r="J116" s="71"/>
      <c r="K116" s="71"/>
      <c r="L116" s="71"/>
      <c r="M116" s="71"/>
      <c r="N116" s="71"/>
    </row>
  </sheetData>
  <sheetProtection/>
  <mergeCells count="3">
    <mergeCell ref="A109:C109"/>
    <mergeCell ref="A45:C45"/>
    <mergeCell ref="A94:C94"/>
  </mergeCells>
  <printOptions/>
  <pageMargins left="0.3937007874015748" right="0.3937007874015748" top="0.5905511811023623" bottom="0.1968503937007874" header="0.1968503937007874" footer="0.5118110236220472"/>
  <pageSetup horizontalDpi="600" verticalDpi="600" orientation="landscape" paperSize="9" scale="72" r:id="rId1"/>
  <headerFooter alignWithMargins="0">
    <oddHeader>&amp;C&amp;"Times New Roman,Kalın"&amp;12LİSANSÜSTÜ DERS VE NOT İSTATİSTİKLERİ (2011-2012 EĞİTİM ÖĞRETİM YILI II. DÖNEMİ)</oddHeader>
  </headerFooter>
  <rowBreaks count="3" manualBreakCount="3">
    <brk id="45" max="13" man="1"/>
    <brk id="94" max="13" man="1"/>
    <brk id="10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3:E49"/>
  <sheetViews>
    <sheetView view="pageLayout" workbookViewId="0" topLeftCell="A1">
      <selection activeCell="D23" sqref="D23"/>
    </sheetView>
  </sheetViews>
  <sheetFormatPr defaultColWidth="9.140625" defaultRowHeight="12.75"/>
  <cols>
    <col min="1" max="1" width="22.7109375" style="135" customWidth="1"/>
    <col min="2" max="2" width="22.7109375" style="136" customWidth="1"/>
    <col min="3" max="3" width="5.7109375" style="135" customWidth="1"/>
    <col min="4" max="4" width="22.7109375" style="135" customWidth="1"/>
    <col min="5" max="5" width="22.7109375" style="136" customWidth="1"/>
    <col min="6" max="16384" width="9.140625" style="137" customWidth="1"/>
  </cols>
  <sheetData>
    <row r="1" ht="19.5" customHeight="1"/>
    <row r="2" ht="18.75" customHeight="1" thickBot="1"/>
    <row r="3" spans="1:5" s="14" customFormat="1" ht="19.5" customHeight="1" thickBot="1">
      <c r="A3" s="815" t="s">
        <v>673</v>
      </c>
      <c r="B3" s="723" t="s">
        <v>234</v>
      </c>
      <c r="C3" s="925"/>
      <c r="D3" s="815" t="s">
        <v>673</v>
      </c>
      <c r="E3" s="723" t="s">
        <v>234</v>
      </c>
    </row>
    <row r="4" spans="1:5" s="14" customFormat="1" ht="15.75">
      <c r="A4" s="247" t="s">
        <v>674</v>
      </c>
      <c r="B4" s="808">
        <v>70</v>
      </c>
      <c r="C4" s="925"/>
      <c r="D4" s="247" t="s">
        <v>772</v>
      </c>
      <c r="E4" s="808">
        <v>12</v>
      </c>
    </row>
    <row r="5" spans="1:5" s="14" customFormat="1" ht="15.75">
      <c r="A5" s="248" t="s">
        <v>676</v>
      </c>
      <c r="B5" s="798">
        <v>6</v>
      </c>
      <c r="C5" s="925"/>
      <c r="D5" s="248" t="s">
        <v>730</v>
      </c>
      <c r="E5" s="798">
        <v>8</v>
      </c>
    </row>
    <row r="6" spans="1:5" s="14" customFormat="1" ht="15.75">
      <c r="A6" s="248" t="s">
        <v>668</v>
      </c>
      <c r="B6" s="798">
        <v>7</v>
      </c>
      <c r="C6" s="925"/>
      <c r="D6" s="248" t="s">
        <v>722</v>
      </c>
      <c r="E6" s="798">
        <v>4</v>
      </c>
    </row>
    <row r="7" spans="1:5" s="14" customFormat="1" ht="15.75">
      <c r="A7" s="248" t="s">
        <v>719</v>
      </c>
      <c r="B7" s="798">
        <v>2</v>
      </c>
      <c r="C7" s="925"/>
      <c r="D7" s="248" t="s">
        <v>350</v>
      </c>
      <c r="E7" s="798">
        <v>2</v>
      </c>
    </row>
    <row r="8" spans="1:5" s="14" customFormat="1" ht="15.75">
      <c r="A8" s="248" t="s">
        <v>679</v>
      </c>
      <c r="B8" s="798">
        <v>11</v>
      </c>
      <c r="C8" s="925"/>
      <c r="D8" s="248" t="s">
        <v>729</v>
      </c>
      <c r="E8" s="798">
        <v>15</v>
      </c>
    </row>
    <row r="9" spans="1:5" s="14" customFormat="1" ht="15.75">
      <c r="A9" s="248" t="s">
        <v>422</v>
      </c>
      <c r="B9" s="798">
        <v>1304</v>
      </c>
      <c r="C9" s="925"/>
      <c r="D9" s="248" t="s">
        <v>731</v>
      </c>
      <c r="E9" s="798">
        <v>28</v>
      </c>
    </row>
    <row r="10" spans="1:5" s="14" customFormat="1" ht="15.75">
      <c r="A10" s="248" t="s">
        <v>681</v>
      </c>
      <c r="B10" s="798">
        <v>74</v>
      </c>
      <c r="C10" s="925"/>
      <c r="D10" s="248" t="s">
        <v>723</v>
      </c>
      <c r="E10" s="798">
        <v>12</v>
      </c>
    </row>
    <row r="11" spans="1:5" s="14" customFormat="1" ht="15.75">
      <c r="A11" s="248" t="s">
        <v>167</v>
      </c>
      <c r="B11" s="798">
        <v>2</v>
      </c>
      <c r="C11" s="925"/>
      <c r="D11" s="248" t="s">
        <v>732</v>
      </c>
      <c r="E11" s="798">
        <v>7</v>
      </c>
    </row>
    <row r="12" spans="1:5" s="14" customFormat="1" ht="15.75">
      <c r="A12" s="248" t="s">
        <v>683</v>
      </c>
      <c r="B12" s="798">
        <v>7</v>
      </c>
      <c r="C12" s="925"/>
      <c r="D12" s="248" t="s">
        <v>734</v>
      </c>
      <c r="E12" s="798">
        <v>8</v>
      </c>
    </row>
    <row r="13" spans="1:5" s="14" customFormat="1" ht="15.75">
      <c r="A13" s="248" t="s">
        <v>684</v>
      </c>
      <c r="B13" s="798">
        <v>31</v>
      </c>
      <c r="C13" s="925"/>
      <c r="D13" s="248" t="s">
        <v>837</v>
      </c>
      <c r="E13" s="798">
        <v>1</v>
      </c>
    </row>
    <row r="14" spans="1:5" s="14" customFormat="1" ht="15.75">
      <c r="A14" s="248" t="s">
        <v>687</v>
      </c>
      <c r="B14" s="798">
        <v>39</v>
      </c>
      <c r="C14" s="925"/>
      <c r="D14" s="248" t="s">
        <v>378</v>
      </c>
      <c r="E14" s="798">
        <v>66</v>
      </c>
    </row>
    <row r="15" spans="1:5" s="14" customFormat="1" ht="15.75">
      <c r="A15" s="248" t="s">
        <v>726</v>
      </c>
      <c r="B15" s="798">
        <v>2</v>
      </c>
      <c r="C15" s="925"/>
      <c r="D15" s="248" t="s">
        <v>675</v>
      </c>
      <c r="E15" s="798">
        <v>78</v>
      </c>
    </row>
    <row r="16" spans="1:5" s="14" customFormat="1" ht="15.75">
      <c r="A16" s="248" t="s">
        <v>749</v>
      </c>
      <c r="B16" s="798">
        <v>5</v>
      </c>
      <c r="C16" s="925"/>
      <c r="D16" s="248" t="s">
        <v>677</v>
      </c>
      <c r="E16" s="798">
        <v>14</v>
      </c>
    </row>
    <row r="17" spans="1:5" s="14" customFormat="1" ht="15.75">
      <c r="A17" s="248" t="s">
        <v>689</v>
      </c>
      <c r="B17" s="798">
        <v>8</v>
      </c>
      <c r="C17" s="925"/>
      <c r="D17" s="248" t="s">
        <v>678</v>
      </c>
      <c r="E17" s="798">
        <v>23</v>
      </c>
    </row>
    <row r="18" spans="1:5" s="14" customFormat="1" ht="15.75">
      <c r="A18" s="248" t="s">
        <v>691</v>
      </c>
      <c r="B18" s="798">
        <v>1</v>
      </c>
      <c r="C18" s="925"/>
      <c r="D18" s="248" t="s">
        <v>680</v>
      </c>
      <c r="E18" s="798">
        <v>46</v>
      </c>
    </row>
    <row r="19" spans="1:5" s="14" customFormat="1" ht="15.75">
      <c r="A19" s="248" t="s">
        <v>771</v>
      </c>
      <c r="B19" s="798">
        <v>1</v>
      </c>
      <c r="C19" s="925"/>
      <c r="D19" s="248" t="s">
        <v>682</v>
      </c>
      <c r="E19" s="798">
        <v>2</v>
      </c>
    </row>
    <row r="20" spans="1:5" s="14" customFormat="1" ht="15.75">
      <c r="A20" s="248" t="s">
        <v>694</v>
      </c>
      <c r="B20" s="798">
        <v>6</v>
      </c>
      <c r="C20" s="925"/>
      <c r="D20" s="248" t="s">
        <v>379</v>
      </c>
      <c r="E20" s="798">
        <v>68</v>
      </c>
    </row>
    <row r="21" spans="1:5" s="14" customFormat="1" ht="15.75">
      <c r="A21" s="248" t="s">
        <v>696</v>
      </c>
      <c r="B21" s="798">
        <v>7</v>
      </c>
      <c r="C21" s="925"/>
      <c r="D21" s="248" t="s">
        <v>604</v>
      </c>
      <c r="E21" s="798">
        <v>23</v>
      </c>
    </row>
    <row r="22" spans="1:5" s="14" customFormat="1" ht="15.75">
      <c r="A22" s="248" t="s">
        <v>698</v>
      </c>
      <c r="B22" s="798">
        <v>96</v>
      </c>
      <c r="C22" s="925"/>
      <c r="D22" s="248" t="s">
        <v>751</v>
      </c>
      <c r="E22" s="798">
        <v>1</v>
      </c>
    </row>
    <row r="23" spans="1:5" s="14" customFormat="1" ht="15.75">
      <c r="A23" s="248" t="s">
        <v>700</v>
      </c>
      <c r="B23" s="798">
        <v>20</v>
      </c>
      <c r="C23" s="925"/>
      <c r="D23" s="248" t="s">
        <v>688</v>
      </c>
      <c r="E23" s="798">
        <v>4</v>
      </c>
    </row>
    <row r="24" spans="1:5" s="14" customFormat="1" ht="15.75">
      <c r="A24" s="248" t="s">
        <v>702</v>
      </c>
      <c r="B24" s="798">
        <v>8</v>
      </c>
      <c r="C24" s="925"/>
      <c r="D24" s="248" t="s">
        <v>690</v>
      </c>
      <c r="E24" s="798">
        <v>8</v>
      </c>
    </row>
    <row r="25" spans="1:5" s="14" customFormat="1" ht="15.75">
      <c r="A25" s="248" t="s">
        <v>704</v>
      </c>
      <c r="B25" s="798">
        <v>16</v>
      </c>
      <c r="C25" s="925"/>
      <c r="D25" s="248" t="s">
        <v>692</v>
      </c>
      <c r="E25" s="798">
        <v>10</v>
      </c>
    </row>
    <row r="26" spans="1:5" s="14" customFormat="1" ht="15.75">
      <c r="A26" s="248" t="s">
        <v>706</v>
      </c>
      <c r="B26" s="798">
        <v>27</v>
      </c>
      <c r="C26" s="925"/>
      <c r="D26" s="248" t="s">
        <v>733</v>
      </c>
      <c r="E26" s="798">
        <v>10</v>
      </c>
    </row>
    <row r="27" spans="1:5" s="14" customFormat="1" ht="15.75">
      <c r="A27" s="248" t="s">
        <v>708</v>
      </c>
      <c r="B27" s="798">
        <v>15</v>
      </c>
      <c r="C27" s="925"/>
      <c r="D27" s="248" t="s">
        <v>693</v>
      </c>
      <c r="E27" s="798">
        <v>9</v>
      </c>
    </row>
    <row r="28" spans="1:5" s="14" customFormat="1" ht="15.75">
      <c r="A28" s="248" t="s">
        <v>735</v>
      </c>
      <c r="B28" s="798">
        <v>9</v>
      </c>
      <c r="C28" s="925"/>
      <c r="D28" s="248" t="s">
        <v>695</v>
      </c>
      <c r="E28" s="798">
        <v>11</v>
      </c>
    </row>
    <row r="29" spans="1:5" s="14" customFormat="1" ht="15.75">
      <c r="A29" s="248" t="s">
        <v>710</v>
      </c>
      <c r="B29" s="798">
        <v>7</v>
      </c>
      <c r="C29" s="925"/>
      <c r="D29" s="248" t="s">
        <v>697</v>
      </c>
      <c r="E29" s="798">
        <v>42</v>
      </c>
    </row>
    <row r="30" spans="1:5" s="14" customFormat="1" ht="15.75">
      <c r="A30" s="248" t="s">
        <v>711</v>
      </c>
      <c r="B30" s="798">
        <v>13</v>
      </c>
      <c r="C30" s="925"/>
      <c r="D30" s="248" t="s">
        <v>699</v>
      </c>
      <c r="E30" s="798">
        <v>9</v>
      </c>
    </row>
    <row r="31" spans="1:5" s="14" customFormat="1" ht="15.75">
      <c r="A31" s="248" t="s">
        <v>713</v>
      </c>
      <c r="B31" s="798">
        <v>9</v>
      </c>
      <c r="C31" s="925"/>
      <c r="D31" s="248" t="s">
        <v>701</v>
      </c>
      <c r="E31" s="798">
        <v>12</v>
      </c>
    </row>
    <row r="32" spans="1:5" s="14" customFormat="1" ht="15.75">
      <c r="A32" s="248" t="s">
        <v>715</v>
      </c>
      <c r="B32" s="798">
        <v>11</v>
      </c>
      <c r="C32" s="925"/>
      <c r="D32" s="248" t="s">
        <v>351</v>
      </c>
      <c r="E32" s="798">
        <v>4</v>
      </c>
    </row>
    <row r="33" spans="1:5" s="14" customFormat="1" ht="15.75">
      <c r="A33" s="248" t="s">
        <v>717</v>
      </c>
      <c r="B33" s="798">
        <v>71</v>
      </c>
      <c r="C33" s="925"/>
      <c r="D33" s="248" t="s">
        <v>703</v>
      </c>
      <c r="E33" s="798">
        <v>21</v>
      </c>
    </row>
    <row r="34" spans="1:5" s="14" customFormat="1" ht="15.75">
      <c r="A34" s="248" t="s">
        <v>375</v>
      </c>
      <c r="B34" s="798">
        <v>19</v>
      </c>
      <c r="C34" s="925"/>
      <c r="D34" s="248" t="s">
        <v>705</v>
      </c>
      <c r="E34" s="798">
        <v>8</v>
      </c>
    </row>
    <row r="35" spans="1:5" s="14" customFormat="1" ht="15.75">
      <c r="A35" s="248" t="s">
        <v>721</v>
      </c>
      <c r="B35" s="798">
        <v>6</v>
      </c>
      <c r="C35" s="925"/>
      <c r="D35" s="248" t="s">
        <v>707</v>
      </c>
      <c r="E35" s="798">
        <v>29</v>
      </c>
    </row>
    <row r="36" spans="1:5" s="14" customFormat="1" ht="15.75">
      <c r="A36" s="248" t="s">
        <v>750</v>
      </c>
      <c r="B36" s="798">
        <v>1</v>
      </c>
      <c r="C36" s="925"/>
      <c r="D36" s="248" t="s">
        <v>709</v>
      </c>
      <c r="E36" s="798">
        <v>2</v>
      </c>
    </row>
    <row r="37" spans="1:5" s="14" customFormat="1" ht="15.75">
      <c r="A37" s="248" t="s">
        <v>836</v>
      </c>
      <c r="B37" s="798">
        <v>1</v>
      </c>
      <c r="C37" s="925"/>
      <c r="D37" s="248" t="s">
        <v>712</v>
      </c>
      <c r="E37" s="798">
        <v>7</v>
      </c>
    </row>
    <row r="38" spans="1:5" s="14" customFormat="1" ht="15.75">
      <c r="A38" s="248" t="s">
        <v>724</v>
      </c>
      <c r="B38" s="798">
        <v>34</v>
      </c>
      <c r="C38" s="925"/>
      <c r="D38" s="248" t="s">
        <v>714</v>
      </c>
      <c r="E38" s="798">
        <v>3</v>
      </c>
    </row>
    <row r="39" spans="1:5" s="14" customFormat="1" ht="15.75">
      <c r="A39" s="248" t="s">
        <v>349</v>
      </c>
      <c r="B39" s="798">
        <v>2</v>
      </c>
      <c r="C39" s="925"/>
      <c r="D39" s="248" t="s">
        <v>728</v>
      </c>
      <c r="E39" s="798">
        <v>7</v>
      </c>
    </row>
    <row r="40" spans="1:5" s="14" customFormat="1" ht="15.75">
      <c r="A40" s="248" t="s">
        <v>725</v>
      </c>
      <c r="B40" s="798">
        <v>14</v>
      </c>
      <c r="C40" s="925"/>
      <c r="D40" s="248" t="s">
        <v>716</v>
      </c>
      <c r="E40" s="798">
        <v>6</v>
      </c>
    </row>
    <row r="41" spans="1:5" s="14" customFormat="1" ht="16.5" thickBot="1">
      <c r="A41" s="248" t="s">
        <v>427</v>
      </c>
      <c r="B41" s="798">
        <v>274</v>
      </c>
      <c r="C41" s="925"/>
      <c r="D41" s="481" t="s">
        <v>718</v>
      </c>
      <c r="E41" s="821">
        <v>23</v>
      </c>
    </row>
    <row r="42" spans="1:5" s="14" customFormat="1" ht="16.5" thickBot="1">
      <c r="A42" s="481" t="s">
        <v>727</v>
      </c>
      <c r="B42" s="821">
        <v>173</v>
      </c>
      <c r="C42" s="925"/>
      <c r="D42" s="246" t="s">
        <v>192</v>
      </c>
      <c r="E42" s="511">
        <v>3052</v>
      </c>
    </row>
    <row r="43" s="14" customFormat="1" ht="12.75">
      <c r="C43" s="43"/>
    </row>
    <row r="44" spans="1:5" ht="15">
      <c r="A44" s="14"/>
      <c r="B44" s="14"/>
      <c r="C44" s="43"/>
      <c r="D44" s="924" t="s">
        <v>912</v>
      </c>
      <c r="E44" s="924">
        <v>6</v>
      </c>
    </row>
    <row r="45" spans="1:5" ht="15">
      <c r="A45" s="137"/>
      <c r="B45" s="321"/>
      <c r="D45" s="924"/>
      <c r="E45" s="924">
        <f>SUM(E42:E44)</f>
        <v>3058</v>
      </c>
    </row>
    <row r="46" spans="1:2" ht="15">
      <c r="A46" s="137"/>
      <c r="B46" s="321"/>
    </row>
    <row r="47" ht="15">
      <c r="B47" s="321"/>
    </row>
    <row r="48" ht="15">
      <c r="B48" s="321"/>
    </row>
    <row r="49" ht="15">
      <c r="B49" s="321"/>
    </row>
  </sheetData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Roman,Kalın" &amp;C&amp;"Times New Roman,Kalın"&amp;12  2012 ÖSYS SONUÇLARINA GÖRE ODTÜ'YÜ KAZANAN ÖNLİSANS VE LİSANS ÖĞRENCİLERİNİN İLLERE GÖRE DAĞILIMI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2"/>
  </sheetPr>
  <dimension ref="A1:O109"/>
  <sheetViews>
    <sheetView zoomScalePageLayoutView="0" workbookViewId="0" topLeftCell="A25">
      <selection activeCell="A43" sqref="A43:IV43"/>
    </sheetView>
  </sheetViews>
  <sheetFormatPr defaultColWidth="11.421875" defaultRowHeight="12.75"/>
  <cols>
    <col min="1" max="1" width="61.57421875" style="33" customWidth="1"/>
    <col min="2" max="2" width="17.7109375" style="34" customWidth="1"/>
    <col min="3" max="3" width="25.140625" style="34" customWidth="1"/>
    <col min="4" max="4" width="30.7109375" style="35" customWidth="1"/>
    <col min="5" max="7" width="7.7109375" style="0" customWidth="1"/>
    <col min="8" max="14" width="7.7109375" style="13" customWidth="1"/>
    <col min="15" max="16384" width="11.421875" style="13" customWidth="1"/>
  </cols>
  <sheetData>
    <row r="1" spans="1:14" s="37" customFormat="1" ht="34.5" customHeight="1" thickBot="1">
      <c r="A1" s="490"/>
      <c r="B1" s="491" t="s">
        <v>634</v>
      </c>
      <c r="C1" s="491" t="s">
        <v>334</v>
      </c>
      <c r="D1" s="492" t="s">
        <v>635</v>
      </c>
      <c r="E1" s="461" t="s">
        <v>760</v>
      </c>
      <c r="F1" s="461" t="s">
        <v>762</v>
      </c>
      <c r="G1" s="461" t="s">
        <v>761</v>
      </c>
      <c r="H1" s="461" t="s">
        <v>763</v>
      </c>
      <c r="I1" s="461" t="s">
        <v>764</v>
      </c>
      <c r="J1" s="461" t="s">
        <v>765</v>
      </c>
      <c r="K1" s="461" t="s">
        <v>766</v>
      </c>
      <c r="L1" s="461" t="s">
        <v>767</v>
      </c>
      <c r="M1" s="461" t="s">
        <v>768</v>
      </c>
      <c r="N1" s="530" t="s">
        <v>769</v>
      </c>
    </row>
    <row r="2" spans="1:14" s="37" customFormat="1" ht="15" customHeight="1" thickBot="1">
      <c r="A2" s="493" t="s">
        <v>371</v>
      </c>
      <c r="B2" s="494"/>
      <c r="C2" s="495"/>
      <c r="D2" s="496"/>
      <c r="E2" s="497"/>
      <c r="F2" s="497"/>
      <c r="G2" s="497"/>
      <c r="H2" s="497"/>
      <c r="I2" s="497"/>
      <c r="J2" s="497"/>
      <c r="K2" s="497"/>
      <c r="L2" s="497"/>
      <c r="M2" s="497"/>
      <c r="N2" s="498"/>
    </row>
    <row r="3" spans="1:15" ht="15" customHeight="1">
      <c r="A3" s="247" t="s">
        <v>201</v>
      </c>
      <c r="B3" s="681">
        <v>7</v>
      </c>
      <c r="C3" s="682">
        <v>73</v>
      </c>
      <c r="D3" s="683">
        <v>10.42</v>
      </c>
      <c r="E3" s="684">
        <v>24</v>
      </c>
      <c r="F3" s="685">
        <v>9</v>
      </c>
      <c r="G3" s="685">
        <v>12</v>
      </c>
      <c r="H3" s="685">
        <v>5</v>
      </c>
      <c r="I3" s="685">
        <v>2</v>
      </c>
      <c r="J3" s="685">
        <v>2</v>
      </c>
      <c r="K3" s="685"/>
      <c r="L3" s="685"/>
      <c r="M3" s="685">
        <v>1</v>
      </c>
      <c r="N3" s="686">
        <v>18</v>
      </c>
      <c r="O3" s="442"/>
    </row>
    <row r="4" spans="1:15" ht="15" customHeight="1">
      <c r="A4" s="248" t="s">
        <v>197</v>
      </c>
      <c r="B4" s="687">
        <v>8</v>
      </c>
      <c r="C4" s="688">
        <v>146</v>
      </c>
      <c r="D4" s="689">
        <v>18.25</v>
      </c>
      <c r="E4" s="690">
        <v>71</v>
      </c>
      <c r="F4" s="691">
        <v>23</v>
      </c>
      <c r="G4" s="691">
        <v>20</v>
      </c>
      <c r="H4" s="691">
        <v>4</v>
      </c>
      <c r="I4" s="691">
        <v>6</v>
      </c>
      <c r="J4" s="691">
        <v>2</v>
      </c>
      <c r="K4" s="691">
        <v>2</v>
      </c>
      <c r="L4" s="691"/>
      <c r="M4" s="691">
        <v>10</v>
      </c>
      <c r="N4" s="692">
        <v>8</v>
      </c>
      <c r="O4" s="442"/>
    </row>
    <row r="5" spans="1:15" ht="15" customHeight="1">
      <c r="A5" s="505" t="s">
        <v>997</v>
      </c>
      <c r="B5" s="687">
        <v>7</v>
      </c>
      <c r="C5" s="688">
        <v>64</v>
      </c>
      <c r="D5" s="689">
        <v>9.14</v>
      </c>
      <c r="E5" s="690">
        <v>35</v>
      </c>
      <c r="F5" s="691">
        <v>17</v>
      </c>
      <c r="G5" s="691">
        <v>3</v>
      </c>
      <c r="H5" s="691">
        <v>1</v>
      </c>
      <c r="I5" s="691">
        <v>1</v>
      </c>
      <c r="J5" s="691"/>
      <c r="K5" s="691"/>
      <c r="L5" s="691"/>
      <c r="M5" s="691">
        <v>2</v>
      </c>
      <c r="N5" s="692">
        <v>5</v>
      </c>
      <c r="O5" s="442"/>
    </row>
    <row r="6" spans="1:15" ht="15" customHeight="1">
      <c r="A6" s="505" t="s">
        <v>996</v>
      </c>
      <c r="B6" s="687">
        <v>9</v>
      </c>
      <c r="C6" s="688">
        <v>116</v>
      </c>
      <c r="D6" s="693">
        <v>12.88</v>
      </c>
      <c r="E6" s="690">
        <v>47</v>
      </c>
      <c r="F6" s="691">
        <v>20</v>
      </c>
      <c r="G6" s="691">
        <v>17</v>
      </c>
      <c r="H6" s="691">
        <v>9</v>
      </c>
      <c r="I6" s="691">
        <v>8</v>
      </c>
      <c r="J6" s="691"/>
      <c r="K6" s="691"/>
      <c r="L6" s="691"/>
      <c r="M6" s="691">
        <v>2</v>
      </c>
      <c r="N6" s="692">
        <v>13</v>
      </c>
      <c r="O6" s="442"/>
    </row>
    <row r="7" spans="1:15" ht="15" customHeight="1">
      <c r="A7" s="505" t="s">
        <v>998</v>
      </c>
      <c r="B7" s="687">
        <v>4</v>
      </c>
      <c r="C7" s="688">
        <v>43</v>
      </c>
      <c r="D7" s="693">
        <v>10.75</v>
      </c>
      <c r="E7" s="690">
        <v>23</v>
      </c>
      <c r="F7" s="691">
        <v>6</v>
      </c>
      <c r="G7" s="691">
        <v>5</v>
      </c>
      <c r="H7" s="691">
        <v>2</v>
      </c>
      <c r="I7" s="691">
        <v>2</v>
      </c>
      <c r="J7" s="691"/>
      <c r="K7" s="691">
        <v>1</v>
      </c>
      <c r="L7" s="691">
        <v>1</v>
      </c>
      <c r="M7" s="691">
        <v>1</v>
      </c>
      <c r="N7" s="692">
        <v>2</v>
      </c>
      <c r="O7" s="442"/>
    </row>
    <row r="8" spans="1:15" ht="15" customHeight="1">
      <c r="A8" s="248" t="s">
        <v>200</v>
      </c>
      <c r="B8" s="687">
        <v>1</v>
      </c>
      <c r="C8" s="688">
        <v>6</v>
      </c>
      <c r="D8" s="689">
        <v>6</v>
      </c>
      <c r="E8" s="690">
        <v>1</v>
      </c>
      <c r="F8" s="691">
        <v>4</v>
      </c>
      <c r="G8" s="691">
        <v>1</v>
      </c>
      <c r="H8" s="691"/>
      <c r="I8" s="691"/>
      <c r="J8" s="691"/>
      <c r="K8" s="691"/>
      <c r="L8" s="691"/>
      <c r="M8" s="691"/>
      <c r="N8" s="692"/>
      <c r="O8" s="442"/>
    </row>
    <row r="9" spans="1:15" ht="15" customHeight="1">
      <c r="A9" s="505" t="s">
        <v>999</v>
      </c>
      <c r="B9" s="687">
        <v>3</v>
      </c>
      <c r="C9" s="688">
        <v>33</v>
      </c>
      <c r="D9" s="693">
        <v>11</v>
      </c>
      <c r="E9" s="690">
        <v>8</v>
      </c>
      <c r="F9" s="691">
        <v>8</v>
      </c>
      <c r="G9" s="691">
        <v>6</v>
      </c>
      <c r="H9" s="691"/>
      <c r="I9" s="691"/>
      <c r="J9" s="691"/>
      <c r="K9" s="691"/>
      <c r="L9" s="691"/>
      <c r="M9" s="691">
        <v>5</v>
      </c>
      <c r="N9" s="692">
        <v>6</v>
      </c>
      <c r="O9" s="442"/>
    </row>
    <row r="10" spans="1:15" ht="15" customHeight="1">
      <c r="A10" s="505" t="s">
        <v>33</v>
      </c>
      <c r="B10" s="687">
        <v>8</v>
      </c>
      <c r="C10" s="688">
        <v>71</v>
      </c>
      <c r="D10" s="693">
        <v>8.87</v>
      </c>
      <c r="E10" s="690">
        <v>42</v>
      </c>
      <c r="F10" s="691">
        <v>13</v>
      </c>
      <c r="G10" s="691">
        <v>2</v>
      </c>
      <c r="H10" s="691"/>
      <c r="I10" s="691">
        <v>2</v>
      </c>
      <c r="J10" s="691"/>
      <c r="K10" s="691"/>
      <c r="L10" s="691"/>
      <c r="M10" s="691">
        <v>1</v>
      </c>
      <c r="N10" s="692"/>
      <c r="O10" s="442"/>
    </row>
    <row r="11" spans="1:15" ht="16.5" customHeight="1" thickBot="1">
      <c r="A11" s="506" t="s">
        <v>1000</v>
      </c>
      <c r="B11" s="694">
        <v>1</v>
      </c>
      <c r="C11" s="695">
        <v>17</v>
      </c>
      <c r="D11" s="696">
        <v>17</v>
      </c>
      <c r="E11" s="697"/>
      <c r="F11" s="698">
        <v>15</v>
      </c>
      <c r="G11" s="698"/>
      <c r="H11" s="698"/>
      <c r="I11" s="698"/>
      <c r="J11" s="698"/>
      <c r="K11" s="698"/>
      <c r="L11" s="698"/>
      <c r="M11" s="698"/>
      <c r="N11" s="699">
        <v>2</v>
      </c>
      <c r="O11" s="442"/>
    </row>
    <row r="12" spans="1:15" ht="15" customHeight="1" thickBot="1">
      <c r="A12" s="509" t="s">
        <v>192</v>
      </c>
      <c r="B12" s="735">
        <f>SUM(B3:B11)</f>
        <v>48</v>
      </c>
      <c r="C12" s="735">
        <f aca="true" t="shared" si="0" ref="C12:N12">SUM(C3:C11)</f>
        <v>569</v>
      </c>
      <c r="D12" s="735">
        <v>11.85</v>
      </c>
      <c r="E12" s="735">
        <f t="shared" si="0"/>
        <v>251</v>
      </c>
      <c r="F12" s="735">
        <f t="shared" si="0"/>
        <v>115</v>
      </c>
      <c r="G12" s="735">
        <f t="shared" si="0"/>
        <v>66</v>
      </c>
      <c r="H12" s="735">
        <f t="shared" si="0"/>
        <v>21</v>
      </c>
      <c r="I12" s="735">
        <f t="shared" si="0"/>
        <v>21</v>
      </c>
      <c r="J12" s="735">
        <f t="shared" si="0"/>
        <v>4</v>
      </c>
      <c r="K12" s="735">
        <f t="shared" si="0"/>
        <v>3</v>
      </c>
      <c r="L12" s="735">
        <f t="shared" si="0"/>
        <v>1</v>
      </c>
      <c r="M12" s="735">
        <f t="shared" si="0"/>
        <v>22</v>
      </c>
      <c r="N12" s="735">
        <f t="shared" si="0"/>
        <v>54</v>
      </c>
      <c r="O12" s="442"/>
    </row>
    <row r="13" spans="1:15" ht="15.75" customHeight="1" thickBot="1">
      <c r="A13" s="512" t="s">
        <v>616</v>
      </c>
      <c r="B13" s="700"/>
      <c r="C13" s="701"/>
      <c r="D13" s="702"/>
      <c r="E13" s="703"/>
      <c r="F13" s="703"/>
      <c r="G13" s="703"/>
      <c r="H13" s="703"/>
      <c r="I13" s="703"/>
      <c r="J13" s="703"/>
      <c r="K13" s="703"/>
      <c r="L13" s="703"/>
      <c r="M13" s="703"/>
      <c r="N13" s="704"/>
      <c r="O13" s="442"/>
    </row>
    <row r="14" spans="1:15" ht="15" customHeight="1">
      <c r="A14" s="572" t="s">
        <v>202</v>
      </c>
      <c r="B14" s="681">
        <v>12</v>
      </c>
      <c r="C14" s="682">
        <v>183</v>
      </c>
      <c r="D14" s="683">
        <v>15.25</v>
      </c>
      <c r="E14" s="684">
        <v>53</v>
      </c>
      <c r="F14" s="685">
        <v>32</v>
      </c>
      <c r="G14" s="685">
        <v>40</v>
      </c>
      <c r="H14" s="685">
        <v>18</v>
      </c>
      <c r="I14" s="685">
        <v>4</v>
      </c>
      <c r="J14" s="685">
        <v>2</v>
      </c>
      <c r="K14" s="685">
        <v>2</v>
      </c>
      <c r="L14" s="685">
        <v>7</v>
      </c>
      <c r="M14" s="685">
        <v>7</v>
      </c>
      <c r="N14" s="686">
        <v>18</v>
      </c>
      <c r="O14" s="442"/>
    </row>
    <row r="15" spans="1:15" ht="15" customHeight="1">
      <c r="A15" s="581" t="s">
        <v>207</v>
      </c>
      <c r="B15" s="687">
        <v>10</v>
      </c>
      <c r="C15" s="688">
        <v>84</v>
      </c>
      <c r="D15" s="689">
        <v>8.4</v>
      </c>
      <c r="E15" s="690">
        <v>25</v>
      </c>
      <c r="F15" s="691">
        <v>10</v>
      </c>
      <c r="G15" s="691">
        <v>10</v>
      </c>
      <c r="H15" s="691">
        <v>5</v>
      </c>
      <c r="I15" s="691">
        <v>8</v>
      </c>
      <c r="J15" s="691">
        <v>2</v>
      </c>
      <c r="K15" s="691">
        <v>2</v>
      </c>
      <c r="L15" s="691">
        <v>3</v>
      </c>
      <c r="M15" s="691">
        <v>7</v>
      </c>
      <c r="N15" s="692">
        <v>12</v>
      </c>
      <c r="O15" s="442"/>
    </row>
    <row r="16" spans="1:15" ht="15" customHeight="1">
      <c r="A16" s="581" t="s">
        <v>209</v>
      </c>
      <c r="B16" s="687">
        <v>17</v>
      </c>
      <c r="C16" s="688">
        <v>296</v>
      </c>
      <c r="D16" s="689">
        <v>17.41</v>
      </c>
      <c r="E16" s="690">
        <v>78</v>
      </c>
      <c r="F16" s="691">
        <v>46</v>
      </c>
      <c r="G16" s="691">
        <v>53</v>
      </c>
      <c r="H16" s="691">
        <v>36</v>
      </c>
      <c r="I16" s="691">
        <v>7</v>
      </c>
      <c r="J16" s="691">
        <v>8</v>
      </c>
      <c r="K16" s="691">
        <v>13</v>
      </c>
      <c r="L16" s="691">
        <v>4</v>
      </c>
      <c r="M16" s="691">
        <v>19</v>
      </c>
      <c r="N16" s="692">
        <v>32</v>
      </c>
      <c r="O16" s="442"/>
    </row>
    <row r="17" spans="1:15" ht="15" customHeight="1">
      <c r="A17" s="581" t="s">
        <v>212</v>
      </c>
      <c r="B17" s="687">
        <v>5</v>
      </c>
      <c r="C17" s="688">
        <v>46</v>
      </c>
      <c r="D17" s="689">
        <v>9.2</v>
      </c>
      <c r="E17" s="690">
        <v>14</v>
      </c>
      <c r="F17" s="691">
        <v>6</v>
      </c>
      <c r="G17" s="691">
        <v>10</v>
      </c>
      <c r="H17" s="691">
        <v>3</v>
      </c>
      <c r="I17" s="691">
        <v>1</v>
      </c>
      <c r="J17" s="691"/>
      <c r="K17" s="691">
        <v>1</v>
      </c>
      <c r="L17" s="691"/>
      <c r="M17" s="691">
        <v>1</v>
      </c>
      <c r="N17" s="692">
        <v>10</v>
      </c>
      <c r="O17" s="442"/>
    </row>
    <row r="18" spans="1:15" ht="15" customHeight="1">
      <c r="A18" s="581" t="s">
        <v>203</v>
      </c>
      <c r="B18" s="687">
        <v>8</v>
      </c>
      <c r="C18" s="688">
        <v>116</v>
      </c>
      <c r="D18" s="689">
        <v>14.5</v>
      </c>
      <c r="E18" s="690">
        <v>16</v>
      </c>
      <c r="F18" s="691">
        <v>30</v>
      </c>
      <c r="G18" s="691">
        <v>26</v>
      </c>
      <c r="H18" s="691">
        <v>15</v>
      </c>
      <c r="I18" s="691">
        <v>10</v>
      </c>
      <c r="J18" s="691">
        <v>5</v>
      </c>
      <c r="K18" s="691">
        <v>2</v>
      </c>
      <c r="L18" s="691">
        <v>2</v>
      </c>
      <c r="M18" s="691">
        <v>2</v>
      </c>
      <c r="N18" s="692">
        <v>8</v>
      </c>
      <c r="O18" s="442"/>
    </row>
    <row r="19" spans="1:15" ht="15" customHeight="1">
      <c r="A19" s="581" t="s">
        <v>206</v>
      </c>
      <c r="B19" s="687">
        <v>11</v>
      </c>
      <c r="C19" s="688">
        <v>133</v>
      </c>
      <c r="D19" s="689">
        <v>12.09</v>
      </c>
      <c r="E19" s="690">
        <v>46</v>
      </c>
      <c r="F19" s="691">
        <v>35</v>
      </c>
      <c r="G19" s="691">
        <v>16</v>
      </c>
      <c r="H19" s="691">
        <v>17</v>
      </c>
      <c r="I19" s="691">
        <v>4</v>
      </c>
      <c r="J19" s="691"/>
      <c r="K19" s="691"/>
      <c r="L19" s="691"/>
      <c r="M19" s="691"/>
      <c r="N19" s="692">
        <v>15</v>
      </c>
      <c r="O19" s="442"/>
    </row>
    <row r="20" spans="1:15" ht="15" customHeight="1">
      <c r="A20" s="581" t="s">
        <v>210</v>
      </c>
      <c r="B20" s="687">
        <v>19</v>
      </c>
      <c r="C20" s="688">
        <v>245</v>
      </c>
      <c r="D20" s="689">
        <v>12.89</v>
      </c>
      <c r="E20" s="690">
        <v>157</v>
      </c>
      <c r="F20" s="691">
        <v>32</v>
      </c>
      <c r="G20" s="691">
        <v>25</v>
      </c>
      <c r="H20" s="691">
        <v>7</v>
      </c>
      <c r="I20" s="691">
        <v>9</v>
      </c>
      <c r="J20" s="691">
        <v>2</v>
      </c>
      <c r="K20" s="691">
        <v>1</v>
      </c>
      <c r="L20" s="691">
        <v>3</v>
      </c>
      <c r="M20" s="691">
        <v>4</v>
      </c>
      <c r="N20" s="692">
        <v>5</v>
      </c>
      <c r="O20" s="442"/>
    </row>
    <row r="21" spans="1:15" ht="15" customHeight="1">
      <c r="A21" s="562" t="s">
        <v>38</v>
      </c>
      <c r="B21" s="687">
        <v>4</v>
      </c>
      <c r="C21" s="688">
        <v>86</v>
      </c>
      <c r="D21" s="689">
        <v>21.5</v>
      </c>
      <c r="E21" s="690">
        <v>59</v>
      </c>
      <c r="F21" s="691">
        <v>10</v>
      </c>
      <c r="G21" s="691">
        <v>6</v>
      </c>
      <c r="H21" s="691">
        <v>4</v>
      </c>
      <c r="I21" s="691">
        <v>2</v>
      </c>
      <c r="J21" s="691"/>
      <c r="K21" s="691">
        <v>1</v>
      </c>
      <c r="L21" s="691"/>
      <c r="M21" s="691"/>
      <c r="N21" s="692">
        <v>4</v>
      </c>
      <c r="O21" s="442"/>
    </row>
    <row r="22" spans="1:15" ht="15" customHeight="1">
      <c r="A22" s="581" t="s">
        <v>211</v>
      </c>
      <c r="B22" s="687">
        <v>12</v>
      </c>
      <c r="C22" s="688">
        <v>182</v>
      </c>
      <c r="D22" s="689">
        <v>15.16</v>
      </c>
      <c r="E22" s="690">
        <v>79</v>
      </c>
      <c r="F22" s="691">
        <v>42</v>
      </c>
      <c r="G22" s="691">
        <v>25</v>
      </c>
      <c r="H22" s="691">
        <v>5</v>
      </c>
      <c r="I22" s="691"/>
      <c r="J22" s="691"/>
      <c r="K22" s="691"/>
      <c r="L22" s="691"/>
      <c r="M22" s="691">
        <v>13</v>
      </c>
      <c r="N22" s="692">
        <v>18</v>
      </c>
      <c r="O22" s="442"/>
    </row>
    <row r="23" spans="1:15" ht="15" customHeight="1">
      <c r="A23" s="562" t="s">
        <v>39</v>
      </c>
      <c r="B23" s="687">
        <v>1</v>
      </c>
      <c r="C23" s="688">
        <v>5</v>
      </c>
      <c r="D23" s="689">
        <v>5</v>
      </c>
      <c r="E23" s="690">
        <v>3</v>
      </c>
      <c r="F23" s="691">
        <v>1</v>
      </c>
      <c r="G23" s="691"/>
      <c r="H23" s="691"/>
      <c r="I23" s="691"/>
      <c r="J23" s="691"/>
      <c r="K23" s="691"/>
      <c r="L23" s="691"/>
      <c r="M23" s="691">
        <v>1</v>
      </c>
      <c r="N23" s="692"/>
      <c r="O23" s="442"/>
    </row>
    <row r="24" spans="1:15" ht="15" customHeight="1" thickBot="1">
      <c r="A24" s="583" t="s">
        <v>205</v>
      </c>
      <c r="B24" s="694">
        <v>7</v>
      </c>
      <c r="C24" s="695">
        <v>56</v>
      </c>
      <c r="D24" s="705">
        <v>8</v>
      </c>
      <c r="E24" s="697">
        <v>19</v>
      </c>
      <c r="F24" s="698">
        <v>13</v>
      </c>
      <c r="G24" s="698">
        <v>13</v>
      </c>
      <c r="H24" s="698"/>
      <c r="I24" s="698">
        <v>3</v>
      </c>
      <c r="J24" s="698">
        <v>1</v>
      </c>
      <c r="K24" s="698">
        <v>1</v>
      </c>
      <c r="L24" s="698"/>
      <c r="M24" s="698">
        <v>4</v>
      </c>
      <c r="N24" s="699">
        <v>2</v>
      </c>
      <c r="O24" s="442"/>
    </row>
    <row r="25" spans="1:15" ht="15" customHeight="1" thickBot="1">
      <c r="A25" s="246" t="s">
        <v>192</v>
      </c>
      <c r="B25" s="735">
        <f>SUM(B14:B24)</f>
        <v>106</v>
      </c>
      <c r="C25" s="735">
        <f aca="true" t="shared" si="1" ref="C25:N25">SUM(C14:C24)</f>
        <v>1432</v>
      </c>
      <c r="D25" s="735">
        <v>13.5</v>
      </c>
      <c r="E25" s="735">
        <f t="shared" si="1"/>
        <v>549</v>
      </c>
      <c r="F25" s="735">
        <f t="shared" si="1"/>
        <v>257</v>
      </c>
      <c r="G25" s="735">
        <f t="shared" si="1"/>
        <v>224</v>
      </c>
      <c r="H25" s="735">
        <f t="shared" si="1"/>
        <v>110</v>
      </c>
      <c r="I25" s="735">
        <f t="shared" si="1"/>
        <v>48</v>
      </c>
      <c r="J25" s="735">
        <f t="shared" si="1"/>
        <v>20</v>
      </c>
      <c r="K25" s="735">
        <f t="shared" si="1"/>
        <v>23</v>
      </c>
      <c r="L25" s="735">
        <f t="shared" si="1"/>
        <v>19</v>
      </c>
      <c r="M25" s="735">
        <f t="shared" si="1"/>
        <v>58</v>
      </c>
      <c r="N25" s="735">
        <f t="shared" si="1"/>
        <v>124</v>
      </c>
      <c r="O25" s="442"/>
    </row>
    <row r="26" spans="1:15" ht="15" customHeight="1" thickBot="1">
      <c r="A26" s="518" t="s">
        <v>373</v>
      </c>
      <c r="B26" s="700"/>
      <c r="C26" s="701"/>
      <c r="D26" s="702"/>
      <c r="E26" s="703"/>
      <c r="F26" s="703"/>
      <c r="G26" s="703"/>
      <c r="H26" s="703"/>
      <c r="I26" s="703"/>
      <c r="J26" s="703"/>
      <c r="K26" s="703"/>
      <c r="L26" s="703"/>
      <c r="M26" s="703"/>
      <c r="N26" s="704"/>
      <c r="O26" s="442"/>
    </row>
    <row r="27" spans="1:15" ht="15" customHeight="1">
      <c r="A27" s="247" t="s">
        <v>214</v>
      </c>
      <c r="B27" s="681">
        <v>13</v>
      </c>
      <c r="C27" s="682">
        <v>358</v>
      </c>
      <c r="D27" s="683">
        <v>27.53</v>
      </c>
      <c r="E27" s="684">
        <v>65</v>
      </c>
      <c r="F27" s="685">
        <v>33</v>
      </c>
      <c r="G27" s="685">
        <v>42</v>
      </c>
      <c r="H27" s="685">
        <v>29</v>
      </c>
      <c r="I27" s="685">
        <v>26</v>
      </c>
      <c r="J27" s="685">
        <v>31</v>
      </c>
      <c r="K27" s="685">
        <v>20</v>
      </c>
      <c r="L27" s="685">
        <v>4</v>
      </c>
      <c r="M27" s="685">
        <v>39</v>
      </c>
      <c r="N27" s="686">
        <v>69</v>
      </c>
      <c r="O27" s="442"/>
    </row>
    <row r="28" spans="1:15" ht="15" customHeight="1">
      <c r="A28" s="248" t="s">
        <v>216</v>
      </c>
      <c r="B28" s="687">
        <v>22</v>
      </c>
      <c r="C28" s="688">
        <v>308</v>
      </c>
      <c r="D28" s="689">
        <v>14</v>
      </c>
      <c r="E28" s="690">
        <v>124</v>
      </c>
      <c r="F28" s="691">
        <v>43</v>
      </c>
      <c r="G28" s="691">
        <v>37</v>
      </c>
      <c r="H28" s="691">
        <v>17</v>
      </c>
      <c r="I28" s="691">
        <v>19</v>
      </c>
      <c r="J28" s="691">
        <v>1</v>
      </c>
      <c r="K28" s="691">
        <v>1</v>
      </c>
      <c r="L28" s="691">
        <v>2</v>
      </c>
      <c r="M28" s="691">
        <v>16</v>
      </c>
      <c r="N28" s="692">
        <v>48</v>
      </c>
      <c r="O28" s="442"/>
    </row>
    <row r="29" spans="1:15" ht="16.5" customHeight="1">
      <c r="A29" s="505" t="s">
        <v>1001</v>
      </c>
      <c r="B29" s="687">
        <v>13</v>
      </c>
      <c r="C29" s="688">
        <v>276</v>
      </c>
      <c r="D29" s="693">
        <v>21.23</v>
      </c>
      <c r="E29" s="690">
        <v>125</v>
      </c>
      <c r="F29" s="691">
        <v>52</v>
      </c>
      <c r="G29" s="691">
        <v>51</v>
      </c>
      <c r="H29" s="691">
        <v>21</v>
      </c>
      <c r="I29" s="691">
        <v>18</v>
      </c>
      <c r="J29" s="691"/>
      <c r="K29" s="691">
        <v>1</v>
      </c>
      <c r="L29" s="691">
        <v>1</v>
      </c>
      <c r="M29" s="691">
        <v>4</v>
      </c>
      <c r="N29" s="692">
        <v>3</v>
      </c>
      <c r="O29" s="442"/>
    </row>
    <row r="30" spans="1:15" ht="15" customHeight="1">
      <c r="A30" s="248" t="s">
        <v>213</v>
      </c>
      <c r="B30" s="687">
        <v>18</v>
      </c>
      <c r="C30" s="688">
        <v>151</v>
      </c>
      <c r="D30" s="689">
        <v>0</v>
      </c>
      <c r="E30" s="690">
        <v>42</v>
      </c>
      <c r="F30" s="691">
        <v>27</v>
      </c>
      <c r="G30" s="691">
        <v>31</v>
      </c>
      <c r="H30" s="691">
        <v>9</v>
      </c>
      <c r="I30" s="691">
        <v>4</v>
      </c>
      <c r="J30" s="691">
        <v>3</v>
      </c>
      <c r="K30" s="691">
        <v>3</v>
      </c>
      <c r="L30" s="691">
        <v>2</v>
      </c>
      <c r="M30" s="691">
        <v>10</v>
      </c>
      <c r="N30" s="692">
        <v>20</v>
      </c>
      <c r="O30" s="442"/>
    </row>
    <row r="31" spans="1:15" ht="15" customHeight="1" thickBot="1">
      <c r="A31" s="481" t="s">
        <v>215</v>
      </c>
      <c r="B31" s="694">
        <v>27</v>
      </c>
      <c r="C31" s="695">
        <v>286</v>
      </c>
      <c r="D31" s="705">
        <v>10.59</v>
      </c>
      <c r="E31" s="697">
        <v>91</v>
      </c>
      <c r="F31" s="698">
        <v>65</v>
      </c>
      <c r="G31" s="698">
        <v>44</v>
      </c>
      <c r="H31" s="698">
        <v>16</v>
      </c>
      <c r="I31" s="698">
        <v>10</v>
      </c>
      <c r="J31" s="698">
        <v>5</v>
      </c>
      <c r="K31" s="698">
        <v>3</v>
      </c>
      <c r="L31" s="698"/>
      <c r="M31" s="698">
        <v>29</v>
      </c>
      <c r="N31" s="699">
        <v>23</v>
      </c>
      <c r="O31" s="442"/>
    </row>
    <row r="32" spans="1:15" ht="15" customHeight="1" thickBot="1">
      <c r="A32" s="246" t="s">
        <v>192</v>
      </c>
      <c r="B32" s="735">
        <f>SUM(B27:B31)</f>
        <v>93</v>
      </c>
      <c r="C32" s="735">
        <f aca="true" t="shared" si="2" ref="C32:N32">SUM(C27:C31)</f>
        <v>1379</v>
      </c>
      <c r="D32" s="735">
        <v>14.82</v>
      </c>
      <c r="E32" s="735">
        <f t="shared" si="2"/>
        <v>447</v>
      </c>
      <c r="F32" s="735">
        <f t="shared" si="2"/>
        <v>220</v>
      </c>
      <c r="G32" s="735">
        <f t="shared" si="2"/>
        <v>205</v>
      </c>
      <c r="H32" s="735">
        <f t="shared" si="2"/>
        <v>92</v>
      </c>
      <c r="I32" s="735">
        <f t="shared" si="2"/>
        <v>77</v>
      </c>
      <c r="J32" s="735">
        <f t="shared" si="2"/>
        <v>40</v>
      </c>
      <c r="K32" s="735">
        <f t="shared" si="2"/>
        <v>28</v>
      </c>
      <c r="L32" s="735">
        <f t="shared" si="2"/>
        <v>9</v>
      </c>
      <c r="M32" s="735">
        <f t="shared" si="2"/>
        <v>98</v>
      </c>
      <c r="N32" s="735">
        <f t="shared" si="2"/>
        <v>163</v>
      </c>
      <c r="O32" s="442"/>
    </row>
    <row r="33" spans="1:15" ht="15" customHeight="1" thickBot="1">
      <c r="A33" s="518" t="s">
        <v>374</v>
      </c>
      <c r="B33" s="700"/>
      <c r="C33" s="701"/>
      <c r="D33" s="702"/>
      <c r="E33" s="703"/>
      <c r="F33" s="703"/>
      <c r="G33" s="703"/>
      <c r="H33" s="703"/>
      <c r="I33" s="703"/>
      <c r="J33" s="703"/>
      <c r="K33" s="703"/>
      <c r="L33" s="703"/>
      <c r="M33" s="703"/>
      <c r="N33" s="704"/>
      <c r="O33" s="442"/>
    </row>
    <row r="34" spans="1:15" s="18" customFormat="1" ht="15" customHeight="1">
      <c r="A34" s="247" t="s">
        <v>617</v>
      </c>
      <c r="B34" s="681">
        <v>6</v>
      </c>
      <c r="C34" s="682">
        <v>115</v>
      </c>
      <c r="D34" s="683">
        <v>19.16</v>
      </c>
      <c r="E34" s="684">
        <v>70</v>
      </c>
      <c r="F34" s="685">
        <v>23</v>
      </c>
      <c r="G34" s="685">
        <v>14</v>
      </c>
      <c r="H34" s="685">
        <v>1</v>
      </c>
      <c r="I34" s="685">
        <v>1</v>
      </c>
      <c r="J34" s="685"/>
      <c r="K34" s="685"/>
      <c r="L34" s="685"/>
      <c r="M34" s="685">
        <v>1</v>
      </c>
      <c r="N34" s="686">
        <v>5</v>
      </c>
      <c r="O34" s="442"/>
    </row>
    <row r="35" spans="1:15" ht="15" customHeight="1">
      <c r="A35" s="248" t="s">
        <v>164</v>
      </c>
      <c r="B35" s="687">
        <v>7</v>
      </c>
      <c r="C35" s="688">
        <v>79</v>
      </c>
      <c r="D35" s="689">
        <v>11.28</v>
      </c>
      <c r="E35" s="690">
        <v>33</v>
      </c>
      <c r="F35" s="691">
        <v>18</v>
      </c>
      <c r="G35" s="691">
        <v>12</v>
      </c>
      <c r="H35" s="691">
        <v>2</v>
      </c>
      <c r="I35" s="691"/>
      <c r="J35" s="691">
        <v>2</v>
      </c>
      <c r="K35" s="691">
        <v>2</v>
      </c>
      <c r="L35" s="691"/>
      <c r="M35" s="691">
        <v>4</v>
      </c>
      <c r="N35" s="692">
        <v>6</v>
      </c>
      <c r="O35" s="442"/>
    </row>
    <row r="36" spans="1:15" ht="15" customHeight="1">
      <c r="A36" s="523" t="s">
        <v>773</v>
      </c>
      <c r="B36" s="687">
        <v>9</v>
      </c>
      <c r="C36" s="688">
        <v>130</v>
      </c>
      <c r="D36" s="693">
        <v>14.44</v>
      </c>
      <c r="E36" s="690">
        <v>99</v>
      </c>
      <c r="F36" s="691">
        <v>11</v>
      </c>
      <c r="G36" s="691">
        <v>6</v>
      </c>
      <c r="H36" s="691">
        <v>1</v>
      </c>
      <c r="I36" s="691">
        <v>3</v>
      </c>
      <c r="J36" s="691"/>
      <c r="K36" s="691">
        <v>1</v>
      </c>
      <c r="L36" s="691">
        <v>4</v>
      </c>
      <c r="M36" s="691">
        <v>2</v>
      </c>
      <c r="N36" s="692">
        <v>3</v>
      </c>
      <c r="O36" s="442"/>
    </row>
    <row r="37" spans="1:15" ht="15" customHeight="1">
      <c r="A37" s="523" t="s">
        <v>774</v>
      </c>
      <c r="B37" s="687">
        <v>7</v>
      </c>
      <c r="C37" s="688">
        <v>65</v>
      </c>
      <c r="D37" s="693">
        <v>9.28</v>
      </c>
      <c r="E37" s="690">
        <v>24</v>
      </c>
      <c r="F37" s="691">
        <v>22</v>
      </c>
      <c r="G37" s="691">
        <v>8</v>
      </c>
      <c r="H37" s="691">
        <v>7</v>
      </c>
      <c r="I37" s="691">
        <v>1</v>
      </c>
      <c r="J37" s="691"/>
      <c r="K37" s="691"/>
      <c r="L37" s="691"/>
      <c r="M37" s="691"/>
      <c r="N37" s="692">
        <v>3</v>
      </c>
      <c r="O37" s="442"/>
    </row>
    <row r="38" spans="1:15" ht="15" customHeight="1">
      <c r="A38" s="248" t="s">
        <v>301</v>
      </c>
      <c r="B38" s="687">
        <v>3</v>
      </c>
      <c r="C38" s="688">
        <v>28</v>
      </c>
      <c r="D38" s="689">
        <v>9.33</v>
      </c>
      <c r="E38" s="690">
        <v>14</v>
      </c>
      <c r="F38" s="691">
        <v>5</v>
      </c>
      <c r="G38" s="691">
        <v>4</v>
      </c>
      <c r="H38" s="691">
        <v>3</v>
      </c>
      <c r="I38" s="691"/>
      <c r="J38" s="691"/>
      <c r="K38" s="691">
        <v>1</v>
      </c>
      <c r="L38" s="691"/>
      <c r="M38" s="691"/>
      <c r="N38" s="692">
        <v>1</v>
      </c>
      <c r="O38" s="442"/>
    </row>
    <row r="39" spans="1:15" ht="16.5" customHeight="1">
      <c r="A39" s="524" t="s">
        <v>1061</v>
      </c>
      <c r="B39" s="687">
        <v>1</v>
      </c>
      <c r="C39" s="688">
        <v>7</v>
      </c>
      <c r="D39" s="689">
        <v>7</v>
      </c>
      <c r="E39" s="690">
        <v>6</v>
      </c>
      <c r="F39" s="691"/>
      <c r="G39" s="691"/>
      <c r="H39" s="691"/>
      <c r="I39" s="691"/>
      <c r="J39" s="691"/>
      <c r="K39" s="691"/>
      <c r="L39" s="691"/>
      <c r="M39" s="691"/>
      <c r="N39" s="692">
        <v>1</v>
      </c>
      <c r="O39" s="442"/>
    </row>
    <row r="40" spans="1:15" ht="16.5" customHeight="1">
      <c r="A40" s="505" t="s">
        <v>1002</v>
      </c>
      <c r="B40" s="687">
        <v>4</v>
      </c>
      <c r="C40" s="688">
        <v>60</v>
      </c>
      <c r="D40" s="693">
        <v>15</v>
      </c>
      <c r="E40" s="690">
        <v>20</v>
      </c>
      <c r="F40" s="691">
        <v>9</v>
      </c>
      <c r="G40" s="691">
        <v>10</v>
      </c>
      <c r="H40" s="691">
        <v>8</v>
      </c>
      <c r="I40" s="691">
        <v>3</v>
      </c>
      <c r="J40" s="691">
        <v>1</v>
      </c>
      <c r="K40" s="691"/>
      <c r="L40" s="691"/>
      <c r="M40" s="691">
        <v>4</v>
      </c>
      <c r="N40" s="692">
        <v>5</v>
      </c>
      <c r="O40" s="442"/>
    </row>
    <row r="41" spans="1:15" ht="15" customHeight="1">
      <c r="A41" s="677" t="s">
        <v>280</v>
      </c>
      <c r="B41" s="681">
        <v>4</v>
      </c>
      <c r="C41" s="682">
        <v>22</v>
      </c>
      <c r="D41" s="683">
        <v>5.5</v>
      </c>
      <c r="E41" s="690">
        <v>11</v>
      </c>
      <c r="F41" s="691">
        <v>3</v>
      </c>
      <c r="G41" s="691">
        <v>5</v>
      </c>
      <c r="H41" s="691"/>
      <c r="I41" s="691"/>
      <c r="J41" s="691"/>
      <c r="K41" s="691"/>
      <c r="L41" s="691"/>
      <c r="M41" s="691">
        <v>1</v>
      </c>
      <c r="N41" s="692">
        <v>2</v>
      </c>
      <c r="O41" s="442"/>
    </row>
    <row r="42" spans="1:15" ht="15" customHeight="1">
      <c r="A42" s="248" t="s">
        <v>281</v>
      </c>
      <c r="B42" s="687">
        <v>18</v>
      </c>
      <c r="C42" s="688">
        <v>230</v>
      </c>
      <c r="D42" s="689">
        <v>12.77</v>
      </c>
      <c r="E42" s="690">
        <v>128</v>
      </c>
      <c r="F42" s="691">
        <v>49</v>
      </c>
      <c r="G42" s="691">
        <v>35</v>
      </c>
      <c r="H42" s="691">
        <v>2</v>
      </c>
      <c r="I42" s="691"/>
      <c r="J42" s="691">
        <v>2</v>
      </c>
      <c r="K42" s="691"/>
      <c r="L42" s="691">
        <v>1</v>
      </c>
      <c r="M42" s="691">
        <v>3</v>
      </c>
      <c r="N42" s="692">
        <v>10</v>
      </c>
      <c r="O42" s="442"/>
    </row>
    <row r="43" spans="1:15" ht="18" customHeight="1" thickBot="1">
      <c r="A43" s="506" t="s">
        <v>991</v>
      </c>
      <c r="B43" s="694">
        <v>4</v>
      </c>
      <c r="C43" s="695">
        <v>55</v>
      </c>
      <c r="D43" s="696">
        <v>13.75</v>
      </c>
      <c r="E43" s="697">
        <v>25</v>
      </c>
      <c r="F43" s="698">
        <v>10</v>
      </c>
      <c r="G43" s="698">
        <v>5</v>
      </c>
      <c r="H43" s="698">
        <v>6</v>
      </c>
      <c r="I43" s="698">
        <v>1</v>
      </c>
      <c r="J43" s="698">
        <v>1</v>
      </c>
      <c r="K43" s="698"/>
      <c r="L43" s="698"/>
      <c r="M43" s="698">
        <v>2</v>
      </c>
      <c r="N43" s="699">
        <v>5</v>
      </c>
      <c r="O43" s="442"/>
    </row>
    <row r="44" spans="1:15" ht="15" customHeight="1" thickBot="1">
      <c r="A44" s="509" t="s">
        <v>192</v>
      </c>
      <c r="B44" s="735">
        <f>SUM(B34:B43)</f>
        <v>63</v>
      </c>
      <c r="C44" s="735">
        <f aca="true" t="shared" si="3" ref="C44:N44">SUM(C34:C43)</f>
        <v>791</v>
      </c>
      <c r="D44" s="735">
        <v>12.55</v>
      </c>
      <c r="E44" s="735">
        <f t="shared" si="3"/>
        <v>430</v>
      </c>
      <c r="F44" s="735">
        <f t="shared" si="3"/>
        <v>150</v>
      </c>
      <c r="G44" s="735">
        <f t="shared" si="3"/>
        <v>99</v>
      </c>
      <c r="H44" s="735">
        <f t="shared" si="3"/>
        <v>30</v>
      </c>
      <c r="I44" s="735">
        <f t="shared" si="3"/>
        <v>9</v>
      </c>
      <c r="J44" s="735">
        <f t="shared" si="3"/>
        <v>6</v>
      </c>
      <c r="K44" s="735">
        <f t="shared" si="3"/>
        <v>4</v>
      </c>
      <c r="L44" s="735">
        <f t="shared" si="3"/>
        <v>5</v>
      </c>
      <c r="M44" s="735">
        <f t="shared" si="3"/>
        <v>17</v>
      </c>
      <c r="N44" s="735">
        <f t="shared" si="3"/>
        <v>41</v>
      </c>
      <c r="O44" s="442"/>
    </row>
    <row r="45" spans="1:15" ht="15" customHeight="1" thickBot="1">
      <c r="A45" s="708" t="s">
        <v>315</v>
      </c>
      <c r="B45" s="700"/>
      <c r="C45" s="701"/>
      <c r="D45" s="702"/>
      <c r="E45" s="703"/>
      <c r="F45" s="703"/>
      <c r="G45" s="703"/>
      <c r="H45" s="703"/>
      <c r="I45" s="703"/>
      <c r="J45" s="703"/>
      <c r="K45" s="703"/>
      <c r="L45" s="703"/>
      <c r="M45" s="703"/>
      <c r="N45" s="704"/>
      <c r="O45" s="442"/>
    </row>
    <row r="46" spans="1:15" ht="15" customHeight="1">
      <c r="A46" s="247" t="s">
        <v>223</v>
      </c>
      <c r="B46" s="681">
        <v>19</v>
      </c>
      <c r="C46" s="682">
        <v>441</v>
      </c>
      <c r="D46" s="683">
        <v>23.21</v>
      </c>
      <c r="E46" s="709">
        <v>126</v>
      </c>
      <c r="F46" s="710">
        <v>117</v>
      </c>
      <c r="G46" s="710">
        <v>70</v>
      </c>
      <c r="H46" s="710">
        <v>34</v>
      </c>
      <c r="I46" s="710">
        <v>14</v>
      </c>
      <c r="J46" s="710">
        <v>8</v>
      </c>
      <c r="K46" s="710">
        <v>6</v>
      </c>
      <c r="L46" s="710">
        <v>1</v>
      </c>
      <c r="M46" s="710">
        <v>19</v>
      </c>
      <c r="N46" s="711">
        <v>46</v>
      </c>
      <c r="O46" s="442"/>
    </row>
    <row r="47" spans="1:15" ht="15" customHeight="1">
      <c r="A47" s="537" t="s">
        <v>992</v>
      </c>
      <c r="B47" s="687">
        <v>2</v>
      </c>
      <c r="C47" s="688">
        <v>48</v>
      </c>
      <c r="D47" s="693">
        <v>24</v>
      </c>
      <c r="E47" s="690">
        <v>29</v>
      </c>
      <c r="F47" s="691">
        <v>12</v>
      </c>
      <c r="G47" s="691">
        <v>4</v>
      </c>
      <c r="H47" s="691"/>
      <c r="I47" s="691"/>
      <c r="J47" s="691"/>
      <c r="K47" s="691"/>
      <c r="L47" s="691"/>
      <c r="M47" s="691"/>
      <c r="N47" s="692">
        <v>3</v>
      </c>
      <c r="O47" s="442"/>
    </row>
    <row r="48" spans="1:15" ht="15" customHeight="1">
      <c r="A48" s="248" t="s">
        <v>225</v>
      </c>
      <c r="B48" s="687">
        <v>6</v>
      </c>
      <c r="C48" s="688">
        <v>82</v>
      </c>
      <c r="D48" s="689">
        <v>13.66</v>
      </c>
      <c r="E48" s="690">
        <v>28</v>
      </c>
      <c r="F48" s="691">
        <v>18</v>
      </c>
      <c r="G48" s="691">
        <v>17</v>
      </c>
      <c r="H48" s="691">
        <v>7</v>
      </c>
      <c r="I48" s="691">
        <v>4</v>
      </c>
      <c r="J48" s="691"/>
      <c r="K48" s="691">
        <v>1</v>
      </c>
      <c r="L48" s="691"/>
      <c r="M48" s="691"/>
      <c r="N48" s="692">
        <v>7</v>
      </c>
      <c r="O48" s="442"/>
    </row>
    <row r="49" spans="1:15" ht="15" customHeight="1">
      <c r="A49" s="248" t="s">
        <v>289</v>
      </c>
      <c r="B49" s="687">
        <v>36</v>
      </c>
      <c r="C49" s="688">
        <v>956</v>
      </c>
      <c r="D49" s="689">
        <v>26.55</v>
      </c>
      <c r="E49" s="690">
        <v>167</v>
      </c>
      <c r="F49" s="691">
        <v>174</v>
      </c>
      <c r="G49" s="691">
        <v>162</v>
      </c>
      <c r="H49" s="691">
        <v>112</v>
      </c>
      <c r="I49" s="691">
        <v>52</v>
      </c>
      <c r="J49" s="691">
        <v>27</v>
      </c>
      <c r="K49" s="691">
        <v>29</v>
      </c>
      <c r="L49" s="691">
        <v>22</v>
      </c>
      <c r="M49" s="691">
        <v>80</v>
      </c>
      <c r="N49" s="692">
        <v>131</v>
      </c>
      <c r="O49" s="442"/>
    </row>
    <row r="50" spans="1:15" ht="15" customHeight="1">
      <c r="A50" s="248" t="s">
        <v>228</v>
      </c>
      <c r="B50" s="687">
        <v>7</v>
      </c>
      <c r="C50" s="688">
        <v>203</v>
      </c>
      <c r="D50" s="689">
        <v>29</v>
      </c>
      <c r="E50" s="690">
        <v>39</v>
      </c>
      <c r="F50" s="691">
        <v>29</v>
      </c>
      <c r="G50" s="691">
        <v>36</v>
      </c>
      <c r="H50" s="691">
        <v>26</v>
      </c>
      <c r="I50" s="691">
        <v>14</v>
      </c>
      <c r="J50" s="691">
        <v>17</v>
      </c>
      <c r="K50" s="691">
        <v>7</v>
      </c>
      <c r="L50" s="691">
        <v>2</v>
      </c>
      <c r="M50" s="691">
        <v>8</v>
      </c>
      <c r="N50" s="692">
        <v>25</v>
      </c>
      <c r="O50" s="442"/>
    </row>
    <row r="51" spans="1:15" ht="15" customHeight="1">
      <c r="A51" s="505" t="s">
        <v>55</v>
      </c>
      <c r="B51" s="687">
        <v>8</v>
      </c>
      <c r="C51" s="688">
        <v>388</v>
      </c>
      <c r="D51" s="693">
        <v>48.5</v>
      </c>
      <c r="E51" s="690">
        <v>43</v>
      </c>
      <c r="F51" s="691">
        <v>61</v>
      </c>
      <c r="G51" s="691">
        <v>101</v>
      </c>
      <c r="H51" s="691">
        <v>61</v>
      </c>
      <c r="I51" s="691">
        <v>63</v>
      </c>
      <c r="J51" s="691">
        <v>14</v>
      </c>
      <c r="K51" s="691">
        <v>8</v>
      </c>
      <c r="L51" s="691">
        <v>8</v>
      </c>
      <c r="M51" s="691">
        <v>11</v>
      </c>
      <c r="N51" s="692">
        <v>18</v>
      </c>
      <c r="O51" s="442"/>
    </row>
    <row r="52" spans="1:15" ht="15" customHeight="1" thickBot="1">
      <c r="A52" s="248" t="s">
        <v>226</v>
      </c>
      <c r="B52" s="687">
        <v>3</v>
      </c>
      <c r="C52" s="688">
        <v>59</v>
      </c>
      <c r="D52" s="689">
        <v>19.66</v>
      </c>
      <c r="E52" s="697">
        <v>9</v>
      </c>
      <c r="F52" s="698">
        <v>11</v>
      </c>
      <c r="G52" s="698">
        <v>13</v>
      </c>
      <c r="H52" s="698">
        <v>7</v>
      </c>
      <c r="I52" s="698">
        <v>3</v>
      </c>
      <c r="J52" s="698">
        <v>2</v>
      </c>
      <c r="K52" s="698">
        <v>5</v>
      </c>
      <c r="L52" s="698">
        <v>2</v>
      </c>
      <c r="M52" s="698">
        <v>1</v>
      </c>
      <c r="N52" s="699">
        <v>6</v>
      </c>
      <c r="O52" s="442"/>
    </row>
    <row r="53" spans="1:15" ht="15" customHeight="1" thickBot="1">
      <c r="A53" s="2046" t="s">
        <v>826</v>
      </c>
      <c r="B53" s="2046"/>
      <c r="C53" s="2046"/>
      <c r="D53" s="706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442"/>
    </row>
    <row r="54" spans="1:15" ht="34.5" customHeight="1" thickBot="1">
      <c r="A54" s="527"/>
      <c r="B54" s="528" t="s">
        <v>634</v>
      </c>
      <c r="C54" s="528" t="s">
        <v>334</v>
      </c>
      <c r="D54" s="529" t="s">
        <v>635</v>
      </c>
      <c r="E54" s="530" t="s">
        <v>760</v>
      </c>
      <c r="F54" s="530" t="s">
        <v>762</v>
      </c>
      <c r="G54" s="530" t="s">
        <v>761</v>
      </c>
      <c r="H54" s="530" t="s">
        <v>763</v>
      </c>
      <c r="I54" s="530" t="s">
        <v>764</v>
      </c>
      <c r="J54" s="530" t="s">
        <v>765</v>
      </c>
      <c r="K54" s="530" t="s">
        <v>766</v>
      </c>
      <c r="L54" s="530" t="s">
        <v>767</v>
      </c>
      <c r="M54" s="530" t="s">
        <v>768</v>
      </c>
      <c r="N54" s="530" t="s">
        <v>769</v>
      </c>
      <c r="O54" s="442"/>
    </row>
    <row r="55" spans="1:15" ht="15" customHeight="1">
      <c r="A55" s="677" t="s">
        <v>173</v>
      </c>
      <c r="B55" s="681">
        <v>11</v>
      </c>
      <c r="C55" s="682">
        <v>381</v>
      </c>
      <c r="D55" s="738">
        <v>34.63</v>
      </c>
      <c r="E55" s="709">
        <v>76</v>
      </c>
      <c r="F55" s="710">
        <v>70</v>
      </c>
      <c r="G55" s="710">
        <v>52</v>
      </c>
      <c r="H55" s="710">
        <v>47</v>
      </c>
      <c r="I55" s="710">
        <v>28</v>
      </c>
      <c r="J55" s="710">
        <v>15</v>
      </c>
      <c r="K55" s="710">
        <v>12</v>
      </c>
      <c r="L55" s="710">
        <v>6</v>
      </c>
      <c r="M55" s="710">
        <v>44</v>
      </c>
      <c r="N55" s="711">
        <v>31</v>
      </c>
      <c r="O55" s="442"/>
    </row>
    <row r="56" spans="1:15" ht="15" customHeight="1">
      <c r="A56" s="248" t="s">
        <v>222</v>
      </c>
      <c r="B56" s="687">
        <v>31</v>
      </c>
      <c r="C56" s="688">
        <v>501</v>
      </c>
      <c r="D56" s="739">
        <v>16.16</v>
      </c>
      <c r="E56" s="690">
        <v>134</v>
      </c>
      <c r="F56" s="691">
        <v>113</v>
      </c>
      <c r="G56" s="691">
        <v>78</v>
      </c>
      <c r="H56" s="691">
        <v>36</v>
      </c>
      <c r="I56" s="691">
        <v>23</v>
      </c>
      <c r="J56" s="691">
        <v>5</v>
      </c>
      <c r="K56" s="691">
        <v>9</v>
      </c>
      <c r="L56" s="691">
        <v>3</v>
      </c>
      <c r="M56" s="691">
        <v>25</v>
      </c>
      <c r="N56" s="692">
        <v>75</v>
      </c>
      <c r="O56" s="442"/>
    </row>
    <row r="57" spans="1:15" ht="15" customHeight="1">
      <c r="A57" s="248" t="s">
        <v>227</v>
      </c>
      <c r="B57" s="687">
        <v>14</v>
      </c>
      <c r="C57" s="688">
        <v>127</v>
      </c>
      <c r="D57" s="739">
        <v>9.07</v>
      </c>
      <c r="E57" s="690">
        <v>58</v>
      </c>
      <c r="F57" s="691">
        <v>28</v>
      </c>
      <c r="G57" s="691">
        <v>26</v>
      </c>
      <c r="H57" s="691">
        <v>1</v>
      </c>
      <c r="I57" s="691"/>
      <c r="J57" s="691">
        <v>1</v>
      </c>
      <c r="K57" s="691">
        <v>1</v>
      </c>
      <c r="L57" s="691">
        <v>1</v>
      </c>
      <c r="M57" s="691">
        <v>1</v>
      </c>
      <c r="N57" s="692">
        <v>10</v>
      </c>
      <c r="O57" s="442"/>
    </row>
    <row r="58" spans="1:15" ht="15" customHeight="1">
      <c r="A58" s="248" t="s">
        <v>224</v>
      </c>
      <c r="B58" s="687">
        <v>7</v>
      </c>
      <c r="C58" s="688">
        <v>193</v>
      </c>
      <c r="D58" s="739">
        <v>27.57</v>
      </c>
      <c r="E58" s="690">
        <v>39</v>
      </c>
      <c r="F58" s="691">
        <v>27</v>
      </c>
      <c r="G58" s="691">
        <v>25</v>
      </c>
      <c r="H58" s="691">
        <v>27</v>
      </c>
      <c r="I58" s="691">
        <v>21</v>
      </c>
      <c r="J58" s="691">
        <v>8</v>
      </c>
      <c r="K58" s="691">
        <v>6</v>
      </c>
      <c r="L58" s="691">
        <v>1</v>
      </c>
      <c r="M58" s="691">
        <v>9</v>
      </c>
      <c r="N58" s="692">
        <v>30</v>
      </c>
      <c r="O58" s="442"/>
    </row>
    <row r="59" spans="1:15" ht="15" customHeight="1">
      <c r="A59" s="248" t="s">
        <v>232</v>
      </c>
      <c r="B59" s="687">
        <v>5</v>
      </c>
      <c r="C59" s="688">
        <v>29</v>
      </c>
      <c r="D59" s="739">
        <v>5.8</v>
      </c>
      <c r="E59" s="690">
        <v>16</v>
      </c>
      <c r="F59" s="691">
        <v>7</v>
      </c>
      <c r="G59" s="691">
        <v>1</v>
      </c>
      <c r="H59" s="691">
        <v>1</v>
      </c>
      <c r="I59" s="691"/>
      <c r="J59" s="691"/>
      <c r="K59" s="691"/>
      <c r="L59" s="691"/>
      <c r="M59" s="691">
        <v>2</v>
      </c>
      <c r="N59" s="692">
        <v>2</v>
      </c>
      <c r="O59" s="442"/>
    </row>
    <row r="60" spans="1:15" ht="15" customHeight="1">
      <c r="A60" s="248" t="s">
        <v>230</v>
      </c>
      <c r="B60" s="687">
        <v>18</v>
      </c>
      <c r="C60" s="688">
        <v>462</v>
      </c>
      <c r="D60" s="739">
        <v>25.66</v>
      </c>
      <c r="E60" s="690">
        <v>84</v>
      </c>
      <c r="F60" s="691">
        <v>67</v>
      </c>
      <c r="G60" s="691">
        <v>79</v>
      </c>
      <c r="H60" s="691">
        <v>62</v>
      </c>
      <c r="I60" s="691">
        <v>31</v>
      </c>
      <c r="J60" s="691">
        <v>13</v>
      </c>
      <c r="K60" s="691">
        <v>12</v>
      </c>
      <c r="L60" s="691">
        <v>4</v>
      </c>
      <c r="M60" s="691">
        <v>10</v>
      </c>
      <c r="N60" s="692">
        <v>100</v>
      </c>
      <c r="O60" s="442"/>
    </row>
    <row r="61" spans="1:15" ht="15" customHeight="1">
      <c r="A61" s="734" t="s">
        <v>1003</v>
      </c>
      <c r="B61" s="687">
        <v>4</v>
      </c>
      <c r="C61" s="688">
        <v>43</v>
      </c>
      <c r="D61" s="739">
        <v>10.75</v>
      </c>
      <c r="E61" s="690">
        <v>13</v>
      </c>
      <c r="F61" s="691">
        <v>7</v>
      </c>
      <c r="G61" s="691">
        <v>7</v>
      </c>
      <c r="H61" s="691">
        <v>3</v>
      </c>
      <c r="I61" s="691">
        <v>1</v>
      </c>
      <c r="J61" s="691"/>
      <c r="K61" s="691"/>
      <c r="L61" s="691">
        <v>2</v>
      </c>
      <c r="M61" s="691">
        <v>3</v>
      </c>
      <c r="N61" s="692">
        <v>7</v>
      </c>
      <c r="O61" s="442"/>
    </row>
    <row r="62" spans="1:15" ht="15" customHeight="1">
      <c r="A62" s="248" t="s">
        <v>231</v>
      </c>
      <c r="B62" s="687">
        <v>9</v>
      </c>
      <c r="C62" s="688">
        <v>180</v>
      </c>
      <c r="D62" s="739">
        <v>20</v>
      </c>
      <c r="E62" s="690">
        <v>53</v>
      </c>
      <c r="F62" s="691">
        <v>39</v>
      </c>
      <c r="G62" s="691">
        <v>38</v>
      </c>
      <c r="H62" s="691">
        <v>20</v>
      </c>
      <c r="I62" s="691">
        <v>20</v>
      </c>
      <c r="J62" s="691"/>
      <c r="K62" s="691">
        <v>2</v>
      </c>
      <c r="L62" s="691"/>
      <c r="M62" s="691"/>
      <c r="N62" s="692">
        <v>8</v>
      </c>
      <c r="O62" s="442"/>
    </row>
    <row r="63" spans="1:15" ht="15" customHeight="1">
      <c r="A63" s="248" t="s">
        <v>286</v>
      </c>
      <c r="B63" s="687">
        <v>5</v>
      </c>
      <c r="C63" s="688">
        <v>65</v>
      </c>
      <c r="D63" s="739">
        <v>13</v>
      </c>
      <c r="E63" s="690">
        <v>21</v>
      </c>
      <c r="F63" s="691">
        <v>10</v>
      </c>
      <c r="G63" s="691">
        <v>10</v>
      </c>
      <c r="H63" s="691">
        <v>2</v>
      </c>
      <c r="I63" s="691">
        <v>2</v>
      </c>
      <c r="J63" s="691"/>
      <c r="K63" s="691">
        <v>2</v>
      </c>
      <c r="L63" s="691"/>
      <c r="M63" s="691">
        <v>1</v>
      </c>
      <c r="N63" s="692">
        <v>17</v>
      </c>
      <c r="O63" s="442"/>
    </row>
    <row r="64" spans="1:15" ht="15" customHeight="1" thickBot="1">
      <c r="A64" s="481" t="s">
        <v>302</v>
      </c>
      <c r="B64" s="694">
        <v>4</v>
      </c>
      <c r="C64" s="695">
        <v>50</v>
      </c>
      <c r="D64" s="740">
        <v>12.5</v>
      </c>
      <c r="E64" s="697">
        <v>20</v>
      </c>
      <c r="F64" s="698">
        <v>15</v>
      </c>
      <c r="G64" s="698">
        <v>9</v>
      </c>
      <c r="H64" s="698">
        <v>2</v>
      </c>
      <c r="I64" s="698">
        <v>2</v>
      </c>
      <c r="J64" s="698"/>
      <c r="K64" s="698"/>
      <c r="L64" s="698"/>
      <c r="M64" s="698"/>
      <c r="N64" s="699">
        <v>2</v>
      </c>
      <c r="O64" s="442"/>
    </row>
    <row r="65" spans="1:15" ht="15" customHeight="1" thickBot="1">
      <c r="A65" s="246" t="s">
        <v>192</v>
      </c>
      <c r="B65" s="735">
        <f>B46+B47+B49+B48+B50+B51+B52+B55+B56+B57+B58+B59+B60+B61+B62+B63+B64</f>
        <v>189</v>
      </c>
      <c r="C65" s="735">
        <f aca="true" t="shared" si="4" ref="C65:N65">C46+C47+C49+C48+C50+C51+C52+C55+C56+C57+C58+C59+C60+C61+C62+C63+C64</f>
        <v>4208</v>
      </c>
      <c r="D65" s="735">
        <v>22.26</v>
      </c>
      <c r="E65" s="735">
        <f t="shared" si="4"/>
        <v>955</v>
      </c>
      <c r="F65" s="735">
        <f t="shared" si="4"/>
        <v>805</v>
      </c>
      <c r="G65" s="735">
        <f t="shared" si="4"/>
        <v>728</v>
      </c>
      <c r="H65" s="735">
        <f t="shared" si="4"/>
        <v>448</v>
      </c>
      <c r="I65" s="735">
        <f t="shared" si="4"/>
        <v>278</v>
      </c>
      <c r="J65" s="735">
        <f t="shared" si="4"/>
        <v>110</v>
      </c>
      <c r="K65" s="735">
        <f t="shared" si="4"/>
        <v>100</v>
      </c>
      <c r="L65" s="735">
        <f t="shared" si="4"/>
        <v>52</v>
      </c>
      <c r="M65" s="735">
        <f t="shared" si="4"/>
        <v>214</v>
      </c>
      <c r="N65" s="735">
        <f t="shared" si="4"/>
        <v>518</v>
      </c>
      <c r="O65" s="442"/>
    </row>
    <row r="66" spans="1:15" ht="15" customHeight="1" thickBot="1">
      <c r="A66" s="717" t="s">
        <v>304</v>
      </c>
      <c r="B66" s="700"/>
      <c r="C66" s="701"/>
      <c r="D66" s="702"/>
      <c r="E66" s="703"/>
      <c r="F66" s="703"/>
      <c r="G66" s="703"/>
      <c r="H66" s="703"/>
      <c r="I66" s="703"/>
      <c r="J66" s="703"/>
      <c r="K66" s="703"/>
      <c r="L66" s="703"/>
      <c r="M66" s="703"/>
      <c r="N66" s="704"/>
      <c r="O66" s="442"/>
    </row>
    <row r="67" spans="1:15" ht="15" customHeight="1">
      <c r="A67" s="712" t="s">
        <v>151</v>
      </c>
      <c r="B67" s="681">
        <v>4</v>
      </c>
      <c r="C67" s="682">
        <v>20</v>
      </c>
      <c r="D67" s="716">
        <v>5</v>
      </c>
      <c r="E67" s="684">
        <v>10</v>
      </c>
      <c r="F67" s="685">
        <v>3</v>
      </c>
      <c r="G67" s="685">
        <v>4</v>
      </c>
      <c r="H67" s="685">
        <v>2</v>
      </c>
      <c r="I67" s="685"/>
      <c r="J67" s="685"/>
      <c r="K67" s="685"/>
      <c r="L67" s="685"/>
      <c r="M67" s="685"/>
      <c r="N67" s="686">
        <v>1</v>
      </c>
      <c r="O67" s="442"/>
    </row>
    <row r="68" spans="1:15" ht="15" customHeight="1">
      <c r="A68" s="523" t="s">
        <v>300</v>
      </c>
      <c r="B68" s="687">
        <v>2</v>
      </c>
      <c r="C68" s="688">
        <v>26</v>
      </c>
      <c r="D68" s="693">
        <v>13</v>
      </c>
      <c r="E68" s="690">
        <v>6</v>
      </c>
      <c r="F68" s="691">
        <v>6</v>
      </c>
      <c r="G68" s="691">
        <v>5</v>
      </c>
      <c r="H68" s="691">
        <v>2</v>
      </c>
      <c r="I68" s="691">
        <v>1</v>
      </c>
      <c r="J68" s="691">
        <v>1</v>
      </c>
      <c r="K68" s="691"/>
      <c r="L68" s="691"/>
      <c r="M68" s="691">
        <v>3</v>
      </c>
      <c r="N68" s="692">
        <v>2</v>
      </c>
      <c r="O68" s="442"/>
    </row>
    <row r="69" spans="1:15" ht="15" customHeight="1">
      <c r="A69" s="523" t="s">
        <v>293</v>
      </c>
      <c r="B69" s="687">
        <v>3</v>
      </c>
      <c r="C69" s="688">
        <v>64</v>
      </c>
      <c r="D69" s="693">
        <v>21.33</v>
      </c>
      <c r="E69" s="690">
        <v>11</v>
      </c>
      <c r="F69" s="691">
        <v>16</v>
      </c>
      <c r="G69" s="691">
        <v>6</v>
      </c>
      <c r="H69" s="691">
        <v>3</v>
      </c>
      <c r="I69" s="691">
        <v>3</v>
      </c>
      <c r="J69" s="691">
        <v>1</v>
      </c>
      <c r="K69" s="691">
        <v>3</v>
      </c>
      <c r="L69" s="691">
        <v>3</v>
      </c>
      <c r="M69" s="691">
        <v>12</v>
      </c>
      <c r="N69" s="692">
        <v>6</v>
      </c>
      <c r="O69" s="442"/>
    </row>
    <row r="70" spans="1:15" ht="15" customHeight="1">
      <c r="A70" s="713" t="s">
        <v>993</v>
      </c>
      <c r="B70" s="687">
        <v>4</v>
      </c>
      <c r="C70" s="688">
        <v>27</v>
      </c>
      <c r="D70" s="693">
        <v>6.75</v>
      </c>
      <c r="E70" s="690">
        <v>11</v>
      </c>
      <c r="F70" s="691">
        <v>8</v>
      </c>
      <c r="G70" s="691">
        <v>1</v>
      </c>
      <c r="H70" s="691">
        <v>2</v>
      </c>
      <c r="I70" s="691">
        <v>4</v>
      </c>
      <c r="J70" s="691"/>
      <c r="K70" s="691"/>
      <c r="L70" s="691"/>
      <c r="M70" s="691"/>
      <c r="N70" s="692">
        <v>1</v>
      </c>
      <c r="O70" s="442"/>
    </row>
    <row r="71" spans="1:15" ht="15" customHeight="1">
      <c r="A71" s="523" t="s">
        <v>528</v>
      </c>
      <c r="B71" s="687">
        <v>3</v>
      </c>
      <c r="C71" s="688">
        <v>55</v>
      </c>
      <c r="D71" s="693">
        <v>18.33</v>
      </c>
      <c r="E71" s="690">
        <v>15</v>
      </c>
      <c r="F71" s="691">
        <v>16</v>
      </c>
      <c r="G71" s="691">
        <v>8</v>
      </c>
      <c r="H71" s="691">
        <v>2</v>
      </c>
      <c r="I71" s="691">
        <v>4</v>
      </c>
      <c r="J71" s="691"/>
      <c r="K71" s="691">
        <v>1</v>
      </c>
      <c r="L71" s="691">
        <v>1</v>
      </c>
      <c r="M71" s="691">
        <v>2</v>
      </c>
      <c r="N71" s="692">
        <v>6</v>
      </c>
      <c r="O71" s="442"/>
    </row>
    <row r="72" spans="1:15" ht="15" customHeight="1">
      <c r="A72" s="523" t="s">
        <v>619</v>
      </c>
      <c r="B72" s="687">
        <v>1</v>
      </c>
      <c r="C72" s="688">
        <v>6</v>
      </c>
      <c r="D72" s="689">
        <v>6</v>
      </c>
      <c r="E72" s="690">
        <v>1</v>
      </c>
      <c r="F72" s="691">
        <v>3</v>
      </c>
      <c r="G72" s="691">
        <v>2</v>
      </c>
      <c r="H72" s="691"/>
      <c r="I72" s="691"/>
      <c r="J72" s="691"/>
      <c r="K72" s="691"/>
      <c r="L72" s="691"/>
      <c r="M72" s="691"/>
      <c r="N72" s="692"/>
      <c r="O72" s="442"/>
    </row>
    <row r="73" spans="1:15" ht="15" customHeight="1">
      <c r="A73" s="523" t="s">
        <v>291</v>
      </c>
      <c r="B73" s="687">
        <v>2</v>
      </c>
      <c r="C73" s="688">
        <v>19</v>
      </c>
      <c r="D73" s="689">
        <v>9.5</v>
      </c>
      <c r="E73" s="690">
        <v>7</v>
      </c>
      <c r="F73" s="691">
        <v>4</v>
      </c>
      <c r="G73" s="691">
        <v>3</v>
      </c>
      <c r="H73" s="691"/>
      <c r="I73" s="691"/>
      <c r="J73" s="691"/>
      <c r="K73" s="691"/>
      <c r="L73" s="691"/>
      <c r="M73" s="691">
        <v>2</v>
      </c>
      <c r="N73" s="692">
        <v>3</v>
      </c>
      <c r="O73" s="442"/>
    </row>
    <row r="74" spans="1:15" ht="15" customHeight="1">
      <c r="A74" s="523" t="s">
        <v>1030</v>
      </c>
      <c r="B74" s="687">
        <v>4</v>
      </c>
      <c r="C74" s="688">
        <v>48</v>
      </c>
      <c r="D74" s="693">
        <v>12</v>
      </c>
      <c r="E74" s="690">
        <v>17</v>
      </c>
      <c r="F74" s="691">
        <v>13</v>
      </c>
      <c r="G74" s="691">
        <v>10</v>
      </c>
      <c r="H74" s="691">
        <v>4</v>
      </c>
      <c r="I74" s="691">
        <v>2</v>
      </c>
      <c r="J74" s="691">
        <v>1</v>
      </c>
      <c r="K74" s="691"/>
      <c r="L74" s="691"/>
      <c r="M74" s="691"/>
      <c r="N74" s="692">
        <v>1</v>
      </c>
      <c r="O74" s="442"/>
    </row>
    <row r="75" spans="1:15" ht="15" customHeight="1">
      <c r="A75" s="523" t="s">
        <v>527</v>
      </c>
      <c r="B75" s="687">
        <v>3</v>
      </c>
      <c r="C75" s="688">
        <v>37</v>
      </c>
      <c r="D75" s="689">
        <v>12.33</v>
      </c>
      <c r="E75" s="690">
        <v>15</v>
      </c>
      <c r="F75" s="691">
        <v>7</v>
      </c>
      <c r="G75" s="691">
        <v>7</v>
      </c>
      <c r="H75" s="691"/>
      <c r="I75" s="691">
        <v>2</v>
      </c>
      <c r="J75" s="691"/>
      <c r="K75" s="691"/>
      <c r="L75" s="691"/>
      <c r="M75" s="691">
        <v>3</v>
      </c>
      <c r="N75" s="692">
        <v>3</v>
      </c>
      <c r="O75" s="442"/>
    </row>
    <row r="76" spans="1:15" ht="15" customHeight="1">
      <c r="A76" s="523" t="s">
        <v>323</v>
      </c>
      <c r="B76" s="687">
        <v>2</v>
      </c>
      <c r="C76" s="688">
        <v>19</v>
      </c>
      <c r="D76" s="693">
        <v>9.5</v>
      </c>
      <c r="E76" s="690">
        <v>10</v>
      </c>
      <c r="F76" s="691">
        <v>4</v>
      </c>
      <c r="G76" s="691">
        <v>3</v>
      </c>
      <c r="H76" s="691"/>
      <c r="I76" s="691"/>
      <c r="J76" s="691"/>
      <c r="K76" s="691"/>
      <c r="L76" s="691"/>
      <c r="M76" s="691">
        <v>1</v>
      </c>
      <c r="N76" s="692">
        <v>1</v>
      </c>
      <c r="O76" s="442"/>
    </row>
    <row r="77" spans="1:15" ht="15" customHeight="1">
      <c r="A77" s="523" t="s">
        <v>414</v>
      </c>
      <c r="B77" s="687">
        <v>8</v>
      </c>
      <c r="C77" s="688">
        <v>74</v>
      </c>
      <c r="D77" s="689">
        <v>9.25</v>
      </c>
      <c r="E77" s="690">
        <v>21</v>
      </c>
      <c r="F77" s="691">
        <v>26</v>
      </c>
      <c r="G77" s="691">
        <v>16</v>
      </c>
      <c r="H77" s="691">
        <v>2</v>
      </c>
      <c r="I77" s="691"/>
      <c r="J77" s="691"/>
      <c r="K77" s="691"/>
      <c r="L77" s="691"/>
      <c r="M77" s="691">
        <v>6</v>
      </c>
      <c r="N77" s="692">
        <v>3</v>
      </c>
      <c r="O77" s="442"/>
    </row>
    <row r="78" spans="1:15" ht="15" customHeight="1">
      <c r="A78" s="523" t="s">
        <v>431</v>
      </c>
      <c r="B78" s="687">
        <v>2</v>
      </c>
      <c r="C78" s="688">
        <v>21</v>
      </c>
      <c r="D78" s="693">
        <v>10.5</v>
      </c>
      <c r="E78" s="690">
        <v>12</v>
      </c>
      <c r="F78" s="691">
        <v>3</v>
      </c>
      <c r="G78" s="691">
        <v>1</v>
      </c>
      <c r="H78" s="691"/>
      <c r="I78" s="691"/>
      <c r="J78" s="691"/>
      <c r="K78" s="691"/>
      <c r="L78" s="691"/>
      <c r="M78" s="691">
        <v>3</v>
      </c>
      <c r="N78" s="692">
        <v>2</v>
      </c>
      <c r="O78" s="442"/>
    </row>
    <row r="79" spans="1:15" ht="15" customHeight="1">
      <c r="A79" s="523" t="s">
        <v>736</v>
      </c>
      <c r="B79" s="687">
        <v>3</v>
      </c>
      <c r="C79" s="688">
        <v>35</v>
      </c>
      <c r="D79" s="693">
        <v>11.66</v>
      </c>
      <c r="E79" s="690">
        <v>14</v>
      </c>
      <c r="F79" s="691">
        <v>9</v>
      </c>
      <c r="G79" s="691">
        <v>4</v>
      </c>
      <c r="H79" s="691"/>
      <c r="I79" s="691"/>
      <c r="J79" s="691"/>
      <c r="K79" s="691"/>
      <c r="L79" s="691"/>
      <c r="M79" s="691"/>
      <c r="N79" s="692">
        <v>8</v>
      </c>
      <c r="O79" s="442"/>
    </row>
    <row r="80" spans="1:15" ht="15" customHeight="1" thickBot="1">
      <c r="A80" s="714" t="s">
        <v>292</v>
      </c>
      <c r="B80" s="694">
        <v>5</v>
      </c>
      <c r="C80" s="695">
        <v>20</v>
      </c>
      <c r="D80" s="705">
        <v>4</v>
      </c>
      <c r="E80" s="697">
        <v>8</v>
      </c>
      <c r="F80" s="698">
        <v>6</v>
      </c>
      <c r="G80" s="698">
        <v>1</v>
      </c>
      <c r="H80" s="698"/>
      <c r="I80" s="698"/>
      <c r="J80" s="698">
        <v>1</v>
      </c>
      <c r="K80" s="698">
        <v>1</v>
      </c>
      <c r="L80" s="698"/>
      <c r="M80" s="698">
        <v>1</v>
      </c>
      <c r="N80" s="699">
        <v>2</v>
      </c>
      <c r="O80" s="442"/>
    </row>
    <row r="81" spans="1:15" ht="15" customHeight="1" thickBot="1">
      <c r="A81" s="540" t="s">
        <v>192</v>
      </c>
      <c r="B81" s="735">
        <f>SUM(B67:B80)</f>
        <v>46</v>
      </c>
      <c r="C81" s="735">
        <f aca="true" t="shared" si="5" ref="C81:N81">SUM(C67:C80)</f>
        <v>471</v>
      </c>
      <c r="D81" s="735">
        <v>10.23</v>
      </c>
      <c r="E81" s="735">
        <f t="shared" si="5"/>
        <v>158</v>
      </c>
      <c r="F81" s="735">
        <f t="shared" si="5"/>
        <v>124</v>
      </c>
      <c r="G81" s="735">
        <f t="shared" si="5"/>
        <v>71</v>
      </c>
      <c r="H81" s="735">
        <f t="shared" si="5"/>
        <v>17</v>
      </c>
      <c r="I81" s="735">
        <f t="shared" si="5"/>
        <v>16</v>
      </c>
      <c r="J81" s="735">
        <f t="shared" si="5"/>
        <v>4</v>
      </c>
      <c r="K81" s="735">
        <f t="shared" si="5"/>
        <v>5</v>
      </c>
      <c r="L81" s="735">
        <f t="shared" si="5"/>
        <v>4</v>
      </c>
      <c r="M81" s="735">
        <f t="shared" si="5"/>
        <v>33</v>
      </c>
      <c r="N81" s="735">
        <f t="shared" si="5"/>
        <v>39</v>
      </c>
      <c r="O81" s="442"/>
    </row>
    <row r="82" spans="1:15" ht="15" customHeight="1" thickBot="1">
      <c r="A82" s="551" t="s">
        <v>305</v>
      </c>
      <c r="B82" s="700"/>
      <c r="C82" s="701"/>
      <c r="D82" s="702"/>
      <c r="E82" s="703"/>
      <c r="F82" s="703"/>
      <c r="G82" s="703"/>
      <c r="H82" s="703"/>
      <c r="I82" s="703"/>
      <c r="J82" s="703"/>
      <c r="K82" s="703"/>
      <c r="L82" s="703"/>
      <c r="M82" s="703"/>
      <c r="N82" s="704"/>
      <c r="O82" s="442"/>
    </row>
    <row r="83" spans="1:15" ht="15" customHeight="1">
      <c r="A83" s="715" t="s">
        <v>296</v>
      </c>
      <c r="B83" s="681">
        <v>3</v>
      </c>
      <c r="C83" s="682">
        <v>13</v>
      </c>
      <c r="D83" s="716">
        <v>4.33</v>
      </c>
      <c r="E83" s="684">
        <v>5</v>
      </c>
      <c r="F83" s="685">
        <v>5</v>
      </c>
      <c r="G83" s="685">
        <v>3</v>
      </c>
      <c r="H83" s="685"/>
      <c r="I83" s="685"/>
      <c r="J83" s="685"/>
      <c r="K83" s="685"/>
      <c r="L83" s="685"/>
      <c r="M83" s="685"/>
      <c r="N83" s="686"/>
      <c r="O83" s="442"/>
    </row>
    <row r="84" spans="1:15" ht="15" customHeight="1">
      <c r="A84" s="523" t="s">
        <v>295</v>
      </c>
      <c r="B84" s="687">
        <v>3</v>
      </c>
      <c r="C84" s="688">
        <v>51</v>
      </c>
      <c r="D84" s="693">
        <v>17</v>
      </c>
      <c r="E84" s="690">
        <v>27</v>
      </c>
      <c r="F84" s="691">
        <v>12</v>
      </c>
      <c r="G84" s="691">
        <v>8</v>
      </c>
      <c r="H84" s="691"/>
      <c r="I84" s="691"/>
      <c r="J84" s="691"/>
      <c r="K84" s="691"/>
      <c r="L84" s="691"/>
      <c r="M84" s="691"/>
      <c r="N84" s="692">
        <v>4</v>
      </c>
      <c r="O84" s="442"/>
    </row>
    <row r="85" spans="1:15" ht="15" customHeight="1">
      <c r="A85" s="523" t="s">
        <v>598</v>
      </c>
      <c r="B85" s="687">
        <v>1</v>
      </c>
      <c r="C85" s="688">
        <v>7</v>
      </c>
      <c r="D85" s="693">
        <v>7</v>
      </c>
      <c r="E85" s="690">
        <v>1</v>
      </c>
      <c r="F85" s="691">
        <v>1</v>
      </c>
      <c r="G85" s="691">
        <v>1</v>
      </c>
      <c r="H85" s="691">
        <v>2</v>
      </c>
      <c r="I85" s="691"/>
      <c r="J85" s="691"/>
      <c r="K85" s="691"/>
      <c r="L85" s="691"/>
      <c r="M85" s="691"/>
      <c r="N85" s="692">
        <v>2</v>
      </c>
      <c r="O85" s="442"/>
    </row>
    <row r="86" spans="1:15" ht="15" customHeight="1">
      <c r="A86" s="523" t="s">
        <v>607</v>
      </c>
      <c r="B86" s="687">
        <v>2</v>
      </c>
      <c r="C86" s="688">
        <v>15</v>
      </c>
      <c r="D86" s="693">
        <v>7.5</v>
      </c>
      <c r="E86" s="690">
        <v>5</v>
      </c>
      <c r="F86" s="691">
        <v>3</v>
      </c>
      <c r="G86" s="691"/>
      <c r="H86" s="691">
        <v>2</v>
      </c>
      <c r="I86" s="691"/>
      <c r="J86" s="691"/>
      <c r="K86" s="691">
        <v>1</v>
      </c>
      <c r="L86" s="691"/>
      <c r="M86" s="691">
        <v>1</v>
      </c>
      <c r="N86" s="692">
        <v>3</v>
      </c>
      <c r="O86" s="442"/>
    </row>
    <row r="87" spans="1:15" ht="15" customHeight="1">
      <c r="A87" s="523" t="s">
        <v>162</v>
      </c>
      <c r="B87" s="687">
        <v>2</v>
      </c>
      <c r="C87" s="688">
        <v>40</v>
      </c>
      <c r="D87" s="693">
        <v>20</v>
      </c>
      <c r="E87" s="690">
        <v>7</v>
      </c>
      <c r="F87" s="691">
        <v>5</v>
      </c>
      <c r="G87" s="691">
        <v>3</v>
      </c>
      <c r="H87" s="691">
        <v>4</v>
      </c>
      <c r="I87" s="691">
        <v>3</v>
      </c>
      <c r="J87" s="691">
        <v>7</v>
      </c>
      <c r="K87" s="691"/>
      <c r="L87" s="691">
        <v>2</v>
      </c>
      <c r="M87" s="691">
        <v>3</v>
      </c>
      <c r="N87" s="692">
        <v>6</v>
      </c>
      <c r="O87" s="442"/>
    </row>
    <row r="88" spans="1:15" ht="15" customHeight="1">
      <c r="A88" s="523" t="s">
        <v>602</v>
      </c>
      <c r="B88" s="687">
        <v>1</v>
      </c>
      <c r="C88" s="688">
        <v>25</v>
      </c>
      <c r="D88" s="693">
        <v>25</v>
      </c>
      <c r="E88" s="690">
        <v>2</v>
      </c>
      <c r="F88" s="691">
        <v>6</v>
      </c>
      <c r="G88" s="691">
        <v>10</v>
      </c>
      <c r="H88" s="691"/>
      <c r="I88" s="691">
        <v>1</v>
      </c>
      <c r="J88" s="691"/>
      <c r="K88" s="691"/>
      <c r="L88" s="691"/>
      <c r="M88" s="691">
        <v>4</v>
      </c>
      <c r="N88" s="692">
        <v>2</v>
      </c>
      <c r="O88" s="442"/>
    </row>
    <row r="89" spans="1:15" ht="15" customHeight="1">
      <c r="A89" s="523" t="s">
        <v>533</v>
      </c>
      <c r="B89" s="687">
        <v>3</v>
      </c>
      <c r="C89" s="688">
        <v>79</v>
      </c>
      <c r="D89" s="693">
        <v>26.33</v>
      </c>
      <c r="E89" s="690">
        <v>11</v>
      </c>
      <c r="F89" s="691">
        <v>16</v>
      </c>
      <c r="G89" s="691">
        <v>29</v>
      </c>
      <c r="H89" s="691">
        <v>8</v>
      </c>
      <c r="I89" s="691">
        <v>7</v>
      </c>
      <c r="J89" s="691">
        <v>1</v>
      </c>
      <c r="K89" s="691"/>
      <c r="L89" s="691"/>
      <c r="M89" s="691">
        <v>1</v>
      </c>
      <c r="N89" s="692">
        <v>6</v>
      </c>
      <c r="O89" s="442"/>
    </row>
    <row r="90" spans="1:15" ht="15" customHeight="1">
      <c r="A90" s="523" t="s">
        <v>168</v>
      </c>
      <c r="B90" s="687">
        <v>5</v>
      </c>
      <c r="C90" s="688">
        <v>79</v>
      </c>
      <c r="D90" s="693">
        <v>15.8</v>
      </c>
      <c r="E90" s="690">
        <v>17</v>
      </c>
      <c r="F90" s="691">
        <v>20</v>
      </c>
      <c r="G90" s="691">
        <v>15</v>
      </c>
      <c r="H90" s="691">
        <v>9</v>
      </c>
      <c r="I90" s="691">
        <v>2</v>
      </c>
      <c r="J90" s="691">
        <v>2</v>
      </c>
      <c r="K90" s="691">
        <v>1</v>
      </c>
      <c r="L90" s="691"/>
      <c r="M90" s="691">
        <v>4</v>
      </c>
      <c r="N90" s="692">
        <v>9</v>
      </c>
      <c r="O90" s="442"/>
    </row>
    <row r="91" spans="1:15" ht="15" customHeight="1" thickBot="1">
      <c r="A91" s="714" t="s">
        <v>297</v>
      </c>
      <c r="B91" s="694">
        <v>1</v>
      </c>
      <c r="C91" s="695">
        <v>8</v>
      </c>
      <c r="D91" s="696">
        <v>8</v>
      </c>
      <c r="E91" s="697">
        <v>1</v>
      </c>
      <c r="F91" s="698">
        <v>2</v>
      </c>
      <c r="G91" s="698">
        <v>2</v>
      </c>
      <c r="H91" s="698">
        <v>2</v>
      </c>
      <c r="I91" s="698"/>
      <c r="J91" s="698"/>
      <c r="K91" s="698"/>
      <c r="L91" s="698"/>
      <c r="M91" s="698"/>
      <c r="N91" s="699">
        <v>1</v>
      </c>
      <c r="O91" s="442"/>
    </row>
    <row r="92" spans="1:15" ht="15" customHeight="1" thickBot="1">
      <c r="A92" s="540" t="s">
        <v>192</v>
      </c>
      <c r="B92" s="735">
        <f>SUM(B83:B91)</f>
        <v>21</v>
      </c>
      <c r="C92" s="735">
        <f aca="true" t="shared" si="6" ref="C92:N92">SUM(C83:C91)</f>
        <v>317</v>
      </c>
      <c r="D92" s="735">
        <v>15.09</v>
      </c>
      <c r="E92" s="735">
        <f t="shared" si="6"/>
        <v>76</v>
      </c>
      <c r="F92" s="735">
        <f t="shared" si="6"/>
        <v>70</v>
      </c>
      <c r="G92" s="735">
        <f t="shared" si="6"/>
        <v>71</v>
      </c>
      <c r="H92" s="735">
        <f t="shared" si="6"/>
        <v>27</v>
      </c>
      <c r="I92" s="735">
        <f t="shared" si="6"/>
        <v>13</v>
      </c>
      <c r="J92" s="735">
        <f t="shared" si="6"/>
        <v>10</v>
      </c>
      <c r="K92" s="735">
        <f t="shared" si="6"/>
        <v>2</v>
      </c>
      <c r="L92" s="735">
        <f t="shared" si="6"/>
        <v>2</v>
      </c>
      <c r="M92" s="735">
        <f t="shared" si="6"/>
        <v>13</v>
      </c>
      <c r="N92" s="735">
        <f t="shared" si="6"/>
        <v>33</v>
      </c>
      <c r="O92" s="442"/>
    </row>
    <row r="93" spans="1:15" ht="15" customHeight="1" thickBot="1">
      <c r="A93" s="717" t="s">
        <v>306</v>
      </c>
      <c r="B93" s="700"/>
      <c r="C93" s="701"/>
      <c r="D93" s="702"/>
      <c r="E93" s="703"/>
      <c r="F93" s="703"/>
      <c r="G93" s="703"/>
      <c r="H93" s="703"/>
      <c r="I93" s="703"/>
      <c r="J93" s="703"/>
      <c r="K93" s="703"/>
      <c r="L93" s="703"/>
      <c r="M93" s="703"/>
      <c r="N93" s="704"/>
      <c r="O93" s="442"/>
    </row>
    <row r="94" spans="1:15" ht="15" customHeight="1">
      <c r="A94" s="715" t="s">
        <v>298</v>
      </c>
      <c r="B94" s="681">
        <v>19</v>
      </c>
      <c r="C94" s="682">
        <v>366</v>
      </c>
      <c r="D94" s="716">
        <v>19.26</v>
      </c>
      <c r="E94" s="684">
        <v>92</v>
      </c>
      <c r="F94" s="685">
        <v>107</v>
      </c>
      <c r="G94" s="685">
        <v>80</v>
      </c>
      <c r="H94" s="685">
        <v>26</v>
      </c>
      <c r="I94" s="685">
        <v>6</v>
      </c>
      <c r="J94" s="685">
        <v>5</v>
      </c>
      <c r="K94" s="685"/>
      <c r="L94" s="685">
        <v>1</v>
      </c>
      <c r="M94" s="685">
        <v>6</v>
      </c>
      <c r="N94" s="686">
        <v>43</v>
      </c>
      <c r="O94" s="442"/>
    </row>
    <row r="95" spans="1:15" ht="15" customHeight="1">
      <c r="A95" s="505" t="s">
        <v>994</v>
      </c>
      <c r="B95" s="687">
        <v>3</v>
      </c>
      <c r="C95" s="688">
        <v>39</v>
      </c>
      <c r="D95" s="693">
        <v>13</v>
      </c>
      <c r="E95" s="690">
        <v>7</v>
      </c>
      <c r="F95" s="691">
        <v>11</v>
      </c>
      <c r="G95" s="691">
        <v>8</v>
      </c>
      <c r="H95" s="691">
        <v>4</v>
      </c>
      <c r="I95" s="691">
        <v>3</v>
      </c>
      <c r="J95" s="691">
        <v>3</v>
      </c>
      <c r="K95" s="691"/>
      <c r="L95" s="691"/>
      <c r="M95" s="691">
        <v>1</v>
      </c>
      <c r="N95" s="692">
        <v>2</v>
      </c>
      <c r="O95" s="442"/>
    </row>
    <row r="96" spans="1:15" ht="15" customHeight="1">
      <c r="A96" s="505" t="s">
        <v>63</v>
      </c>
      <c r="B96" s="687">
        <v>6</v>
      </c>
      <c r="C96" s="688">
        <v>106</v>
      </c>
      <c r="D96" s="693">
        <v>17.66</v>
      </c>
      <c r="E96" s="690">
        <v>26</v>
      </c>
      <c r="F96" s="691">
        <v>22</v>
      </c>
      <c r="G96" s="691">
        <v>22</v>
      </c>
      <c r="H96" s="691">
        <v>12</v>
      </c>
      <c r="I96" s="691">
        <v>7</v>
      </c>
      <c r="J96" s="691">
        <v>2</v>
      </c>
      <c r="K96" s="691">
        <v>1</v>
      </c>
      <c r="L96" s="691">
        <v>2</v>
      </c>
      <c r="M96" s="691">
        <v>7</v>
      </c>
      <c r="N96" s="692">
        <v>5</v>
      </c>
      <c r="O96" s="442"/>
    </row>
    <row r="97" spans="1:15" ht="15" customHeight="1">
      <c r="A97" s="523" t="s">
        <v>299</v>
      </c>
      <c r="B97" s="687">
        <v>13</v>
      </c>
      <c r="C97" s="688">
        <v>233</v>
      </c>
      <c r="D97" s="693">
        <v>17.92</v>
      </c>
      <c r="E97" s="690">
        <v>114</v>
      </c>
      <c r="F97" s="691">
        <v>35</v>
      </c>
      <c r="G97" s="691">
        <v>22</v>
      </c>
      <c r="H97" s="691">
        <v>15</v>
      </c>
      <c r="I97" s="691">
        <v>11</v>
      </c>
      <c r="J97" s="691">
        <v>2</v>
      </c>
      <c r="K97" s="691">
        <v>1</v>
      </c>
      <c r="L97" s="691">
        <v>3</v>
      </c>
      <c r="M97" s="691">
        <v>2</v>
      </c>
      <c r="N97" s="692">
        <v>28</v>
      </c>
      <c r="O97" s="442"/>
    </row>
    <row r="98" spans="1:15" ht="15" customHeight="1">
      <c r="A98" s="523" t="s">
        <v>752</v>
      </c>
      <c r="B98" s="687">
        <v>4</v>
      </c>
      <c r="C98" s="688">
        <v>78</v>
      </c>
      <c r="D98" s="693">
        <v>19.5</v>
      </c>
      <c r="E98" s="690">
        <v>40</v>
      </c>
      <c r="F98" s="691">
        <v>12</v>
      </c>
      <c r="G98" s="691">
        <v>11</v>
      </c>
      <c r="H98" s="691">
        <v>5</v>
      </c>
      <c r="I98" s="691">
        <v>2</v>
      </c>
      <c r="J98" s="691">
        <v>1</v>
      </c>
      <c r="K98" s="691"/>
      <c r="L98" s="691"/>
      <c r="M98" s="691">
        <v>3</v>
      </c>
      <c r="N98" s="692">
        <v>4</v>
      </c>
      <c r="O98" s="442"/>
    </row>
    <row r="99" spans="1:15" ht="15" customHeight="1">
      <c r="A99" s="523" t="s">
        <v>364</v>
      </c>
      <c r="B99" s="687">
        <v>5</v>
      </c>
      <c r="C99" s="688">
        <v>80</v>
      </c>
      <c r="D99" s="693">
        <v>16</v>
      </c>
      <c r="E99" s="690">
        <v>26</v>
      </c>
      <c r="F99" s="691">
        <v>16</v>
      </c>
      <c r="G99" s="691">
        <v>11</v>
      </c>
      <c r="H99" s="691">
        <v>5</v>
      </c>
      <c r="I99" s="691"/>
      <c r="J99" s="691"/>
      <c r="K99" s="691"/>
      <c r="L99" s="691">
        <v>4</v>
      </c>
      <c r="M99" s="691">
        <v>1</v>
      </c>
      <c r="N99" s="692">
        <v>17</v>
      </c>
      <c r="O99" s="442"/>
    </row>
    <row r="100" spans="1:15" ht="15" customHeight="1">
      <c r="A100" s="523" t="s">
        <v>430</v>
      </c>
      <c r="B100" s="687">
        <v>8</v>
      </c>
      <c r="C100" s="688">
        <v>82</v>
      </c>
      <c r="D100" s="693">
        <v>10.25</v>
      </c>
      <c r="E100" s="690">
        <v>22</v>
      </c>
      <c r="F100" s="691">
        <v>25</v>
      </c>
      <c r="G100" s="691">
        <v>15</v>
      </c>
      <c r="H100" s="691">
        <v>4</v>
      </c>
      <c r="I100" s="691">
        <v>1</v>
      </c>
      <c r="J100" s="691">
        <v>3</v>
      </c>
      <c r="K100" s="691"/>
      <c r="L100" s="691">
        <v>1</v>
      </c>
      <c r="M100" s="691">
        <v>2</v>
      </c>
      <c r="N100" s="692">
        <v>9</v>
      </c>
      <c r="O100" s="442"/>
    </row>
    <row r="101" spans="1:15" ht="15" customHeight="1" thickBot="1">
      <c r="A101" s="714" t="s">
        <v>738</v>
      </c>
      <c r="B101" s="694">
        <v>3</v>
      </c>
      <c r="C101" s="695">
        <v>10</v>
      </c>
      <c r="D101" s="696">
        <v>3.33</v>
      </c>
      <c r="E101" s="697">
        <v>3</v>
      </c>
      <c r="F101" s="698"/>
      <c r="G101" s="698">
        <v>3</v>
      </c>
      <c r="H101" s="698"/>
      <c r="I101" s="698"/>
      <c r="J101" s="698"/>
      <c r="K101" s="698"/>
      <c r="L101" s="698"/>
      <c r="M101" s="698"/>
      <c r="N101" s="699">
        <v>4</v>
      </c>
      <c r="O101" s="442"/>
    </row>
    <row r="102" spans="1:15" ht="15" customHeight="1" thickBot="1">
      <c r="A102" s="540" t="s">
        <v>192</v>
      </c>
      <c r="B102" s="735">
        <f>SUM(B94:B101)</f>
        <v>61</v>
      </c>
      <c r="C102" s="735">
        <f aca="true" t="shared" si="7" ref="C102:N102">SUM(C94:C101)</f>
        <v>994</v>
      </c>
      <c r="D102" s="735">
        <v>16.29</v>
      </c>
      <c r="E102" s="735">
        <f t="shared" si="7"/>
        <v>330</v>
      </c>
      <c r="F102" s="735">
        <f t="shared" si="7"/>
        <v>228</v>
      </c>
      <c r="G102" s="735">
        <f t="shared" si="7"/>
        <v>172</v>
      </c>
      <c r="H102" s="735">
        <f t="shared" si="7"/>
        <v>71</v>
      </c>
      <c r="I102" s="735">
        <f t="shared" si="7"/>
        <v>30</v>
      </c>
      <c r="J102" s="735">
        <f t="shared" si="7"/>
        <v>16</v>
      </c>
      <c r="K102" s="735">
        <f t="shared" si="7"/>
        <v>2</v>
      </c>
      <c r="L102" s="735">
        <f t="shared" si="7"/>
        <v>11</v>
      </c>
      <c r="M102" s="735">
        <f t="shared" si="7"/>
        <v>22</v>
      </c>
      <c r="N102" s="735">
        <f t="shared" si="7"/>
        <v>112</v>
      </c>
      <c r="O102" s="442"/>
    </row>
    <row r="103" spans="1:15" ht="15" customHeight="1" thickBot="1">
      <c r="A103" s="540" t="s">
        <v>307</v>
      </c>
      <c r="B103" s="735">
        <v>7</v>
      </c>
      <c r="C103" s="736">
        <v>16</v>
      </c>
      <c r="D103" s="737">
        <v>2.28</v>
      </c>
      <c r="E103" s="719">
        <v>3</v>
      </c>
      <c r="F103" s="719">
        <v>10</v>
      </c>
      <c r="G103" s="719">
        <v>3</v>
      </c>
      <c r="H103" s="719"/>
      <c r="I103" s="719"/>
      <c r="J103" s="719"/>
      <c r="K103" s="719"/>
      <c r="L103" s="719"/>
      <c r="M103" s="719"/>
      <c r="N103" s="719"/>
      <c r="O103" s="442"/>
    </row>
    <row r="104" spans="1:15" ht="15" customHeight="1" thickBot="1">
      <c r="A104" s="540" t="s">
        <v>415</v>
      </c>
      <c r="B104" s="735">
        <v>22</v>
      </c>
      <c r="C104" s="736">
        <v>379</v>
      </c>
      <c r="D104" s="737">
        <v>17.22</v>
      </c>
      <c r="E104" s="719">
        <v>132</v>
      </c>
      <c r="F104" s="719">
        <v>41</v>
      </c>
      <c r="G104" s="719">
        <v>47</v>
      </c>
      <c r="H104" s="719">
        <v>22</v>
      </c>
      <c r="I104" s="719">
        <v>20</v>
      </c>
      <c r="J104" s="719">
        <v>4</v>
      </c>
      <c r="K104" s="719">
        <v>11</v>
      </c>
      <c r="L104" s="719">
        <v>4</v>
      </c>
      <c r="M104" s="719">
        <v>19</v>
      </c>
      <c r="N104" s="720">
        <v>79</v>
      </c>
      <c r="O104" s="442"/>
    </row>
    <row r="105" spans="1:14" ht="15" customHeight="1" thickBot="1">
      <c r="A105" s="718" t="s">
        <v>434</v>
      </c>
      <c r="B105" s="528">
        <f>B12+B25+B32+B44+B65+B81+B92+B102+B103+B104</f>
        <v>656</v>
      </c>
      <c r="C105" s="528">
        <f aca="true" t="shared" si="8" ref="C105:N105">C12+C25+C32+C44+C65+C81+C92+C102+C103+C104</f>
        <v>10556</v>
      </c>
      <c r="D105" s="529">
        <v>16.09</v>
      </c>
      <c r="E105" s="528">
        <f t="shared" si="8"/>
        <v>3331</v>
      </c>
      <c r="F105" s="528">
        <f t="shared" si="8"/>
        <v>2020</v>
      </c>
      <c r="G105" s="528">
        <f t="shared" si="8"/>
        <v>1686</v>
      </c>
      <c r="H105" s="528">
        <f t="shared" si="8"/>
        <v>838</v>
      </c>
      <c r="I105" s="528">
        <f t="shared" si="8"/>
        <v>512</v>
      </c>
      <c r="J105" s="528">
        <f t="shared" si="8"/>
        <v>214</v>
      </c>
      <c r="K105" s="528">
        <f t="shared" si="8"/>
        <v>178</v>
      </c>
      <c r="L105" s="528">
        <f t="shared" si="8"/>
        <v>107</v>
      </c>
      <c r="M105" s="528">
        <f t="shared" si="8"/>
        <v>496</v>
      </c>
      <c r="N105" s="528">
        <f t="shared" si="8"/>
        <v>1163</v>
      </c>
    </row>
    <row r="106" spans="1:14" ht="15" customHeight="1">
      <c r="A106" s="2046" t="s">
        <v>826</v>
      </c>
      <c r="B106" s="2031"/>
      <c r="C106" s="2031"/>
      <c r="D106" s="565"/>
      <c r="E106" s="566"/>
      <c r="F106" s="566"/>
      <c r="G106" s="566"/>
      <c r="H106" s="567"/>
      <c r="I106" s="567"/>
      <c r="J106" s="567"/>
      <c r="K106" s="567"/>
      <c r="L106" s="567"/>
      <c r="M106" s="567"/>
      <c r="N106" s="567"/>
    </row>
    <row r="109" spans="1:7" ht="24.75" customHeight="1">
      <c r="A109" s="13"/>
      <c r="B109" s="13"/>
      <c r="C109" s="13"/>
      <c r="D109" s="13"/>
      <c r="E109" s="13"/>
      <c r="F109" s="13"/>
      <c r="G109" s="13"/>
    </row>
  </sheetData>
  <sheetProtection/>
  <mergeCells count="2">
    <mergeCell ref="A106:C106"/>
    <mergeCell ref="A53:C53"/>
  </mergeCells>
  <printOptions/>
  <pageMargins left="0.3937007874015748" right="0.3937007874015748" top="0.5905511811023623" bottom="0.1968503937007874" header="0.1968503937007874" footer="0.5118110236220472"/>
  <pageSetup horizontalDpi="600" verticalDpi="600" orientation="landscape" paperSize="9" scale="65" r:id="rId1"/>
  <headerFooter alignWithMargins="0">
    <oddHeader>&amp;C&amp;"Times New Roman,Kalın"&amp;12LİSANSÜSTÜ DERS VE NOT İSTATİSTİKLERİ (2012-2013 EĞİTİM ÖĞRETİM YILI I. DÖNEMİ)</oddHeader>
  </headerFooter>
  <rowBreaks count="1" manualBreakCount="1">
    <brk id="53" max="1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2"/>
  </sheetPr>
  <dimension ref="A2:T21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27.140625" style="0" customWidth="1"/>
    <col min="7" max="7" width="9.7109375" style="0" customWidth="1"/>
    <col min="10" max="10" width="8.7109375" style="0" customWidth="1"/>
    <col min="13" max="13" width="9.7109375" style="0" customWidth="1"/>
    <col min="14" max="14" width="9.8515625" style="0" customWidth="1"/>
    <col min="19" max="20" width="10.00390625" style="0" customWidth="1"/>
  </cols>
  <sheetData>
    <row r="2" spans="1:19" ht="15.75">
      <c r="A2" s="2047" t="s">
        <v>1015</v>
      </c>
      <c r="B2" s="2048"/>
      <c r="C2" s="2048"/>
      <c r="D2" s="2048"/>
      <c r="E2" s="2048"/>
      <c r="F2" s="2048"/>
      <c r="G2" s="2048"/>
      <c r="H2" s="2048"/>
      <c r="I2" s="2048"/>
      <c r="J2" s="2048"/>
      <c r="K2" s="2048"/>
      <c r="L2" s="2048"/>
      <c r="M2" s="2048"/>
      <c r="N2" s="2048"/>
      <c r="O2" s="2048"/>
      <c r="P2" s="2048"/>
      <c r="Q2" s="2048"/>
      <c r="R2" s="2048"/>
      <c r="S2" s="2048"/>
    </row>
    <row r="3" spans="1:19" ht="16.5" thickBot="1">
      <c r="A3" s="1726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4" spans="1:19" ht="16.5" thickBot="1">
      <c r="A4" s="1735"/>
      <c r="B4" s="2049" t="s">
        <v>1026</v>
      </c>
      <c r="C4" s="2049"/>
      <c r="D4" s="2049"/>
      <c r="E4" s="2050"/>
      <c r="F4" s="2050"/>
      <c r="G4" s="1922"/>
      <c r="H4" s="2049" t="s">
        <v>1027</v>
      </c>
      <c r="I4" s="2049"/>
      <c r="J4" s="2049"/>
      <c r="K4" s="2050"/>
      <c r="L4" s="2050"/>
      <c r="M4" s="1922"/>
      <c r="N4" s="2049" t="s">
        <v>1028</v>
      </c>
      <c r="O4" s="2049"/>
      <c r="P4" s="2049"/>
      <c r="Q4" s="2050"/>
      <c r="R4" s="2050"/>
      <c r="S4" s="1922"/>
    </row>
    <row r="5" spans="1:19" ht="79.5" thickBot="1">
      <c r="A5" s="1736"/>
      <c r="B5" s="1822" t="s">
        <v>1016</v>
      </c>
      <c r="C5" s="1823" t="s">
        <v>1070</v>
      </c>
      <c r="D5" s="1823" t="s">
        <v>1071</v>
      </c>
      <c r="E5" s="1823" t="s">
        <v>1072</v>
      </c>
      <c r="F5" s="1823" t="s">
        <v>1073</v>
      </c>
      <c r="G5" s="1823" t="s">
        <v>1074</v>
      </c>
      <c r="H5" s="1823" t="s">
        <v>1017</v>
      </c>
      <c r="I5" s="1823" t="s">
        <v>1070</v>
      </c>
      <c r="J5" s="1823" t="s">
        <v>1071</v>
      </c>
      <c r="K5" s="1823" t="s">
        <v>1072</v>
      </c>
      <c r="L5" s="1823" t="s">
        <v>1073</v>
      </c>
      <c r="M5" s="1823" t="s">
        <v>1074</v>
      </c>
      <c r="N5" s="1823" t="s">
        <v>1049</v>
      </c>
      <c r="O5" s="1823" t="s">
        <v>1070</v>
      </c>
      <c r="P5" s="1823" t="s">
        <v>1071</v>
      </c>
      <c r="Q5" s="1823" t="s">
        <v>1072</v>
      </c>
      <c r="R5" s="1823" t="s">
        <v>1073</v>
      </c>
      <c r="S5" s="1823" t="s">
        <v>1074</v>
      </c>
    </row>
    <row r="6" spans="1:19" ht="15.75">
      <c r="A6" s="1734" t="s">
        <v>520</v>
      </c>
      <c r="B6" s="1727">
        <v>323</v>
      </c>
      <c r="C6" s="685">
        <v>179</v>
      </c>
      <c r="D6" s="685">
        <v>65</v>
      </c>
      <c r="E6" s="685">
        <v>39</v>
      </c>
      <c r="F6" s="1738">
        <f>D6/B6*100</f>
        <v>20.123839009287924</v>
      </c>
      <c r="G6" s="1741">
        <f>E6/D6*100</f>
        <v>60</v>
      </c>
      <c r="H6" s="1727">
        <v>604</v>
      </c>
      <c r="I6" s="685">
        <v>334</v>
      </c>
      <c r="J6" s="685">
        <v>126</v>
      </c>
      <c r="K6" s="685">
        <v>67</v>
      </c>
      <c r="L6" s="1738">
        <f>J6/H6*100</f>
        <v>20.86092715231788</v>
      </c>
      <c r="M6" s="1741">
        <f>K6/J6*100</f>
        <v>53.17460317460318</v>
      </c>
      <c r="N6" s="1727">
        <v>3369</v>
      </c>
      <c r="O6" s="685">
        <v>639</v>
      </c>
      <c r="P6" s="685">
        <v>187</v>
      </c>
      <c r="Q6" s="685">
        <v>117</v>
      </c>
      <c r="R6" s="1738">
        <f>P6/N6*100</f>
        <v>5.550608489165924</v>
      </c>
      <c r="S6" s="1741">
        <f>Q6/P6*100</f>
        <v>62.56684491978609</v>
      </c>
    </row>
    <row r="7" spans="1:19" ht="15.75">
      <c r="A7" s="1729" t="s">
        <v>521</v>
      </c>
      <c r="B7" s="1728">
        <v>477</v>
      </c>
      <c r="C7" s="691">
        <v>264</v>
      </c>
      <c r="D7" s="691">
        <v>105</v>
      </c>
      <c r="E7" s="691">
        <v>57</v>
      </c>
      <c r="F7" s="1739">
        <f aca="true" t="shared" si="0" ref="F7:F19">D7/B7*100</f>
        <v>22.0125786163522</v>
      </c>
      <c r="G7" s="1742">
        <f aca="true" t="shared" si="1" ref="G7:G19">E7/D7*100</f>
        <v>54.285714285714285</v>
      </c>
      <c r="H7" s="1728">
        <v>837</v>
      </c>
      <c r="I7" s="691">
        <v>500</v>
      </c>
      <c r="J7" s="691">
        <v>184</v>
      </c>
      <c r="K7" s="691">
        <v>83</v>
      </c>
      <c r="L7" s="1739">
        <f aca="true" t="shared" si="2" ref="L7:L19">J7/H7*100</f>
        <v>21.983273596176822</v>
      </c>
      <c r="M7" s="1742">
        <f aca="true" t="shared" si="3" ref="M7:M19">K7/J7*100</f>
        <v>45.108695652173914</v>
      </c>
      <c r="N7" s="1728">
        <v>3439</v>
      </c>
      <c r="O7" s="691">
        <v>961</v>
      </c>
      <c r="P7" s="691">
        <v>390</v>
      </c>
      <c r="Q7" s="691">
        <v>216</v>
      </c>
      <c r="R7" s="1739">
        <f aca="true" t="shared" si="4" ref="R7:R19">P7/N7*100</f>
        <v>11.340505961035184</v>
      </c>
      <c r="S7" s="1742">
        <f aca="true" t="shared" si="5" ref="S7:S19">Q7/P7*100</f>
        <v>55.38461538461539</v>
      </c>
    </row>
    <row r="8" spans="1:19" ht="15.75">
      <c r="A8" s="1729" t="s">
        <v>522</v>
      </c>
      <c r="B8" s="1728">
        <v>394</v>
      </c>
      <c r="C8" s="691">
        <v>208</v>
      </c>
      <c r="D8" s="691">
        <v>68</v>
      </c>
      <c r="E8" s="691">
        <v>34</v>
      </c>
      <c r="F8" s="1739">
        <f t="shared" si="0"/>
        <v>17.258883248730964</v>
      </c>
      <c r="G8" s="1742">
        <f t="shared" si="1"/>
        <v>50</v>
      </c>
      <c r="H8" s="1728">
        <v>1085</v>
      </c>
      <c r="I8" s="691">
        <v>681</v>
      </c>
      <c r="J8" s="691">
        <v>213</v>
      </c>
      <c r="K8" s="691">
        <v>93</v>
      </c>
      <c r="L8" s="1739">
        <f t="shared" si="2"/>
        <v>19.631336405529954</v>
      </c>
      <c r="M8" s="1742">
        <f t="shared" si="3"/>
        <v>43.66197183098591</v>
      </c>
      <c r="N8" s="1728">
        <v>2367</v>
      </c>
      <c r="O8" s="691">
        <v>551</v>
      </c>
      <c r="P8" s="691">
        <v>251</v>
      </c>
      <c r="Q8" s="691">
        <v>161</v>
      </c>
      <c r="R8" s="1739">
        <f t="shared" si="4"/>
        <v>10.604140261934939</v>
      </c>
      <c r="S8" s="1742">
        <f t="shared" si="5"/>
        <v>64.14342629482071</v>
      </c>
    </row>
    <row r="9" spans="1:19" ht="15.75">
      <c r="A9" s="1729" t="s">
        <v>523</v>
      </c>
      <c r="B9" s="1728">
        <v>249</v>
      </c>
      <c r="C9" s="691">
        <v>120</v>
      </c>
      <c r="D9" s="691">
        <v>45</v>
      </c>
      <c r="E9" s="691">
        <v>35</v>
      </c>
      <c r="F9" s="1739">
        <f t="shared" si="0"/>
        <v>18.072289156626507</v>
      </c>
      <c r="G9" s="1742">
        <f t="shared" si="1"/>
        <v>77.77777777777779</v>
      </c>
      <c r="H9" s="1728">
        <v>696</v>
      </c>
      <c r="I9" s="691">
        <v>447</v>
      </c>
      <c r="J9" s="691">
        <v>167</v>
      </c>
      <c r="K9" s="691">
        <v>99</v>
      </c>
      <c r="L9" s="1739">
        <f t="shared" si="2"/>
        <v>23.99425287356322</v>
      </c>
      <c r="M9" s="1742">
        <f t="shared" si="3"/>
        <v>59.2814371257485</v>
      </c>
      <c r="N9" s="1728">
        <v>1746</v>
      </c>
      <c r="O9" s="691">
        <v>515</v>
      </c>
      <c r="P9" s="691">
        <v>291</v>
      </c>
      <c r="Q9" s="691">
        <v>226</v>
      </c>
      <c r="R9" s="1739">
        <f t="shared" si="4"/>
        <v>16.666666666666664</v>
      </c>
      <c r="S9" s="1742">
        <f t="shared" si="5"/>
        <v>77.66323024054984</v>
      </c>
    </row>
    <row r="10" spans="1:19" ht="15.75">
      <c r="A10" s="1729" t="s">
        <v>524</v>
      </c>
      <c r="B10" s="1728"/>
      <c r="C10" s="691"/>
      <c r="D10" s="691"/>
      <c r="E10" s="691"/>
      <c r="F10" s="1739"/>
      <c r="G10" s="1742"/>
      <c r="H10" s="1728">
        <v>2</v>
      </c>
      <c r="I10" s="691">
        <v>1</v>
      </c>
      <c r="J10" s="691"/>
      <c r="K10" s="691"/>
      <c r="L10" s="1739">
        <f t="shared" si="2"/>
        <v>0</v>
      </c>
      <c r="M10" s="1742"/>
      <c r="N10" s="1728">
        <v>28</v>
      </c>
      <c r="O10" s="691">
        <v>9</v>
      </c>
      <c r="P10" s="691">
        <v>6</v>
      </c>
      <c r="Q10" s="691">
        <v>4</v>
      </c>
      <c r="R10" s="1739">
        <f t="shared" si="4"/>
        <v>21.428571428571427</v>
      </c>
      <c r="S10" s="1742">
        <f t="shared" si="5"/>
        <v>66.66666666666666</v>
      </c>
    </row>
    <row r="11" spans="1:19" ht="15.75">
      <c r="A11" s="1729" t="s">
        <v>1018</v>
      </c>
      <c r="B11" s="1728">
        <v>5</v>
      </c>
      <c r="C11" s="691">
        <v>2</v>
      </c>
      <c r="D11" s="691">
        <v>1</v>
      </c>
      <c r="E11" s="691"/>
      <c r="F11" s="1739">
        <f t="shared" si="0"/>
        <v>20</v>
      </c>
      <c r="G11" s="1742">
        <f t="shared" si="1"/>
        <v>0</v>
      </c>
      <c r="H11" s="1728">
        <v>12</v>
      </c>
      <c r="I11" s="691">
        <v>6</v>
      </c>
      <c r="J11" s="691">
        <v>2</v>
      </c>
      <c r="K11" s="691">
        <v>1</v>
      </c>
      <c r="L11" s="1739">
        <f t="shared" si="2"/>
        <v>16.666666666666664</v>
      </c>
      <c r="M11" s="1742">
        <f t="shared" si="3"/>
        <v>50</v>
      </c>
      <c r="N11" s="1728">
        <v>78</v>
      </c>
      <c r="O11" s="691">
        <v>22</v>
      </c>
      <c r="P11" s="691">
        <v>9</v>
      </c>
      <c r="Q11" s="691">
        <v>5</v>
      </c>
      <c r="R11" s="1739">
        <f t="shared" si="4"/>
        <v>11.538461538461538</v>
      </c>
      <c r="S11" s="1742">
        <f t="shared" si="5"/>
        <v>55.55555555555556</v>
      </c>
    </row>
    <row r="12" spans="1:19" ht="15.75">
      <c r="A12" s="1729" t="s">
        <v>1019</v>
      </c>
      <c r="B12" s="1728">
        <v>23</v>
      </c>
      <c r="C12" s="691">
        <v>18</v>
      </c>
      <c r="D12" s="691">
        <v>5</v>
      </c>
      <c r="E12" s="691">
        <v>3</v>
      </c>
      <c r="F12" s="1739">
        <f t="shared" si="0"/>
        <v>21.73913043478261</v>
      </c>
      <c r="G12" s="1742">
        <f t="shared" si="1"/>
        <v>60</v>
      </c>
      <c r="H12" s="1728">
        <v>41</v>
      </c>
      <c r="I12" s="691">
        <v>30</v>
      </c>
      <c r="J12" s="691">
        <v>19</v>
      </c>
      <c r="K12" s="691">
        <v>15</v>
      </c>
      <c r="L12" s="1739">
        <f t="shared" si="2"/>
        <v>46.34146341463415</v>
      </c>
      <c r="M12" s="1742">
        <f t="shared" si="3"/>
        <v>78.94736842105263</v>
      </c>
      <c r="N12" s="1728">
        <v>488</v>
      </c>
      <c r="O12" s="691">
        <v>96</v>
      </c>
      <c r="P12" s="691">
        <v>40</v>
      </c>
      <c r="Q12" s="691">
        <v>24</v>
      </c>
      <c r="R12" s="1739">
        <f t="shared" si="4"/>
        <v>8.19672131147541</v>
      </c>
      <c r="S12" s="1742">
        <f t="shared" si="5"/>
        <v>60</v>
      </c>
    </row>
    <row r="13" spans="1:19" ht="15.75">
      <c r="A13" s="1729" t="s">
        <v>1020</v>
      </c>
      <c r="B13" s="1728">
        <v>4</v>
      </c>
      <c r="C13" s="691">
        <v>3</v>
      </c>
      <c r="D13" s="691">
        <v>3</v>
      </c>
      <c r="E13" s="691">
        <v>1</v>
      </c>
      <c r="F13" s="1739">
        <f t="shared" si="0"/>
        <v>75</v>
      </c>
      <c r="G13" s="1742">
        <f t="shared" si="1"/>
        <v>33.33333333333333</v>
      </c>
      <c r="H13" s="1728">
        <v>3</v>
      </c>
      <c r="I13" s="691">
        <v>2</v>
      </c>
      <c r="J13" s="691"/>
      <c r="K13" s="691"/>
      <c r="L13" s="1739">
        <f t="shared" si="2"/>
        <v>0</v>
      </c>
      <c r="M13" s="1742"/>
      <c r="N13" s="1728">
        <v>17</v>
      </c>
      <c r="O13" s="691">
        <v>1</v>
      </c>
      <c r="P13" s="691"/>
      <c r="Q13" s="691"/>
      <c r="R13" s="1739">
        <f t="shared" si="4"/>
        <v>0</v>
      </c>
      <c r="S13" s="1742"/>
    </row>
    <row r="14" spans="1:19" ht="15.75">
      <c r="A14" s="1729" t="s">
        <v>1021</v>
      </c>
      <c r="B14" s="1728">
        <v>2</v>
      </c>
      <c r="C14" s="691"/>
      <c r="D14" s="691"/>
      <c r="E14" s="691"/>
      <c r="F14" s="1739">
        <f t="shared" si="0"/>
        <v>0</v>
      </c>
      <c r="G14" s="1742"/>
      <c r="H14" s="1728">
        <v>8</v>
      </c>
      <c r="I14" s="691">
        <v>6</v>
      </c>
      <c r="J14" s="691">
        <v>3</v>
      </c>
      <c r="K14" s="691">
        <v>1</v>
      </c>
      <c r="L14" s="1739">
        <f t="shared" si="2"/>
        <v>37.5</v>
      </c>
      <c r="M14" s="1742">
        <f t="shared" si="3"/>
        <v>33.33333333333333</v>
      </c>
      <c r="N14" s="1728">
        <v>39</v>
      </c>
      <c r="O14" s="691">
        <v>11</v>
      </c>
      <c r="P14" s="691">
        <v>2</v>
      </c>
      <c r="Q14" s="691">
        <v>2</v>
      </c>
      <c r="R14" s="1739">
        <f t="shared" si="4"/>
        <v>5.128205128205128</v>
      </c>
      <c r="S14" s="1742">
        <f t="shared" si="5"/>
        <v>100</v>
      </c>
    </row>
    <row r="15" spans="1:19" ht="15.75">
      <c r="A15" s="1729" t="s">
        <v>1022</v>
      </c>
      <c r="B15" s="1728">
        <v>11</v>
      </c>
      <c r="C15" s="691">
        <v>9</v>
      </c>
      <c r="D15" s="691">
        <v>6</v>
      </c>
      <c r="E15" s="691">
        <v>6</v>
      </c>
      <c r="F15" s="1739">
        <f t="shared" si="0"/>
        <v>54.54545454545454</v>
      </c>
      <c r="G15" s="1742">
        <f t="shared" si="1"/>
        <v>100</v>
      </c>
      <c r="H15" s="1728">
        <v>26</v>
      </c>
      <c r="I15" s="691">
        <v>17</v>
      </c>
      <c r="J15" s="691">
        <v>9</v>
      </c>
      <c r="K15" s="691">
        <v>6</v>
      </c>
      <c r="L15" s="1739">
        <f t="shared" si="2"/>
        <v>34.61538461538461</v>
      </c>
      <c r="M15" s="1742">
        <f t="shared" si="3"/>
        <v>66.66666666666666</v>
      </c>
      <c r="N15" s="1728">
        <v>106</v>
      </c>
      <c r="O15" s="691">
        <v>27</v>
      </c>
      <c r="P15" s="691">
        <v>14</v>
      </c>
      <c r="Q15" s="691">
        <v>12</v>
      </c>
      <c r="R15" s="1739">
        <f t="shared" si="4"/>
        <v>13.20754716981132</v>
      </c>
      <c r="S15" s="1742">
        <f t="shared" si="5"/>
        <v>85.71428571428571</v>
      </c>
    </row>
    <row r="16" spans="1:19" ht="15.75">
      <c r="A16" s="1729" t="s">
        <v>1023</v>
      </c>
      <c r="B16" s="1728"/>
      <c r="C16" s="691"/>
      <c r="D16" s="691"/>
      <c r="E16" s="691"/>
      <c r="F16" s="1739"/>
      <c r="G16" s="1742"/>
      <c r="H16" s="1728"/>
      <c r="I16" s="691"/>
      <c r="J16" s="691"/>
      <c r="K16" s="691"/>
      <c r="L16" s="1739"/>
      <c r="M16" s="1742"/>
      <c r="N16" s="1728">
        <v>5</v>
      </c>
      <c r="O16" s="691"/>
      <c r="P16" s="691"/>
      <c r="Q16" s="691"/>
      <c r="R16" s="1739">
        <f t="shared" si="4"/>
        <v>0</v>
      </c>
      <c r="S16" s="1742"/>
    </row>
    <row r="17" spans="1:19" ht="15.75">
      <c r="A17" s="1729" t="s">
        <v>1024</v>
      </c>
      <c r="B17" s="1728">
        <v>1</v>
      </c>
      <c r="C17" s="691">
        <v>1</v>
      </c>
      <c r="D17" s="691">
        <v>1</v>
      </c>
      <c r="E17" s="691">
        <v>1</v>
      </c>
      <c r="F17" s="1739">
        <f t="shared" si="0"/>
        <v>100</v>
      </c>
      <c r="G17" s="1742">
        <f t="shared" si="1"/>
        <v>100</v>
      </c>
      <c r="H17" s="1728">
        <v>2</v>
      </c>
      <c r="I17" s="691">
        <v>1</v>
      </c>
      <c r="J17" s="691">
        <v>1</v>
      </c>
      <c r="K17" s="691">
        <v>1</v>
      </c>
      <c r="L17" s="1739">
        <f t="shared" si="2"/>
        <v>50</v>
      </c>
      <c r="M17" s="1742">
        <f t="shared" si="3"/>
        <v>100</v>
      </c>
      <c r="N17" s="1728">
        <v>14</v>
      </c>
      <c r="O17" s="691">
        <v>3</v>
      </c>
      <c r="P17" s="691">
        <v>1</v>
      </c>
      <c r="Q17" s="691">
        <v>1</v>
      </c>
      <c r="R17" s="1739">
        <f t="shared" si="4"/>
        <v>7.142857142857142</v>
      </c>
      <c r="S17" s="1742">
        <f t="shared" si="5"/>
        <v>100</v>
      </c>
    </row>
    <row r="18" spans="1:19" ht="16.5" thickBot="1">
      <c r="A18" s="1730" t="s">
        <v>1025</v>
      </c>
      <c r="B18" s="1732">
        <v>4</v>
      </c>
      <c r="C18" s="1733">
        <v>3</v>
      </c>
      <c r="D18" s="1733">
        <v>1</v>
      </c>
      <c r="E18" s="1733">
        <v>1</v>
      </c>
      <c r="F18" s="1740">
        <f t="shared" si="0"/>
        <v>25</v>
      </c>
      <c r="G18" s="1743">
        <f t="shared" si="1"/>
        <v>100</v>
      </c>
      <c r="H18" s="1732">
        <v>2</v>
      </c>
      <c r="I18" s="1733">
        <v>1</v>
      </c>
      <c r="J18" s="1733">
        <v>1</v>
      </c>
      <c r="K18" s="1733"/>
      <c r="L18" s="1740">
        <f t="shared" si="2"/>
        <v>50</v>
      </c>
      <c r="M18" s="1743">
        <f t="shared" si="3"/>
        <v>0</v>
      </c>
      <c r="N18" s="1732">
        <v>45</v>
      </c>
      <c r="O18" s="1733">
        <v>9</v>
      </c>
      <c r="P18" s="1733">
        <v>7</v>
      </c>
      <c r="Q18" s="1733">
        <v>7</v>
      </c>
      <c r="R18" s="1740">
        <f t="shared" si="4"/>
        <v>15.555555555555555</v>
      </c>
      <c r="S18" s="1743">
        <f t="shared" si="5"/>
        <v>100</v>
      </c>
    </row>
    <row r="19" spans="1:20" ht="16.5" thickBot="1">
      <c r="A19" s="1731" t="s">
        <v>192</v>
      </c>
      <c r="B19" s="719">
        <f>SUM(B6:B18)</f>
        <v>1493</v>
      </c>
      <c r="C19" s="719">
        <f>SUM(C6:C18)</f>
        <v>807</v>
      </c>
      <c r="D19" s="719">
        <f>SUM(D6:D18)</f>
        <v>300</v>
      </c>
      <c r="E19" s="719">
        <f>SUM(E6:E18)</f>
        <v>177</v>
      </c>
      <c r="F19" s="1737">
        <f t="shared" si="0"/>
        <v>20.093770931011388</v>
      </c>
      <c r="G19" s="1737">
        <f t="shared" si="1"/>
        <v>59</v>
      </c>
      <c r="H19" s="719">
        <f>SUM(H6:H18)</f>
        <v>3318</v>
      </c>
      <c r="I19" s="719">
        <f>SUM(I6:I18)</f>
        <v>2026</v>
      </c>
      <c r="J19" s="719">
        <f>SUM(J6:J18)</f>
        <v>725</v>
      </c>
      <c r="K19" s="719">
        <f>SUM(K6:K18)</f>
        <v>366</v>
      </c>
      <c r="L19" s="1737">
        <f t="shared" si="2"/>
        <v>21.85051235684147</v>
      </c>
      <c r="M19" s="1737">
        <f t="shared" si="3"/>
        <v>50.48275862068966</v>
      </c>
      <c r="N19" s="719">
        <f>SUM(N6:N18)</f>
        <v>11741</v>
      </c>
      <c r="O19" s="719">
        <f>SUM(O6:O18)</f>
        <v>2844</v>
      </c>
      <c r="P19" s="719">
        <f>SUM(P6:P18)</f>
        <v>1198</v>
      </c>
      <c r="Q19" s="719">
        <f>SUM(Q6:Q18)</f>
        <v>775</v>
      </c>
      <c r="R19" s="1737">
        <f t="shared" si="4"/>
        <v>10.203560173750107</v>
      </c>
      <c r="S19" s="1737">
        <f t="shared" si="5"/>
        <v>64.69115191986644</v>
      </c>
      <c r="T19" s="79"/>
    </row>
    <row r="21" spans="1:17" ht="12.75">
      <c r="A21" s="15" t="s">
        <v>1050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</sheetData>
  <sheetProtection/>
  <mergeCells count="4">
    <mergeCell ref="A2:S2"/>
    <mergeCell ref="B4:G4"/>
    <mergeCell ref="H4:M4"/>
    <mergeCell ref="N4:S4"/>
  </mergeCells>
  <printOptions/>
  <pageMargins left="0.75" right="0.75" top="1" bottom="1" header="0.5" footer="0.5"/>
  <pageSetup orientation="landscape" paperSize="9" scale="6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2"/>
  </sheetPr>
  <dimension ref="A3:E5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.140625" style="4" customWidth="1"/>
    <col min="2" max="2" width="21.140625" style="17" customWidth="1"/>
    <col min="3" max="3" width="24.140625" style="4" customWidth="1"/>
    <col min="4" max="4" width="20.7109375" style="4" customWidth="1"/>
    <col min="5" max="5" width="23.57421875" style="4" customWidth="1"/>
    <col min="6" max="6" width="16.8515625" style="4" customWidth="1"/>
    <col min="7" max="16384" width="9.140625" style="4" customWidth="1"/>
  </cols>
  <sheetData>
    <row r="2" ht="13.5" thickBot="1"/>
    <row r="3" spans="2:5" ht="49.5" customHeight="1" thickBot="1">
      <c r="B3" s="803" t="s">
        <v>91</v>
      </c>
      <c r="C3" s="807" t="s">
        <v>11</v>
      </c>
      <c r="D3" s="807" t="s">
        <v>89</v>
      </c>
      <c r="E3" s="807" t="s">
        <v>90</v>
      </c>
    </row>
    <row r="4" spans="2:5" ht="36" customHeight="1">
      <c r="B4" s="804">
        <v>2003</v>
      </c>
      <c r="C4" s="810">
        <v>959</v>
      </c>
      <c r="D4" s="810">
        <v>20648</v>
      </c>
      <c r="E4" s="808">
        <v>4.6</v>
      </c>
    </row>
    <row r="5" spans="2:5" ht="36" customHeight="1">
      <c r="B5" s="805">
        <v>2004</v>
      </c>
      <c r="C5" s="811">
        <v>1028</v>
      </c>
      <c r="D5" s="811">
        <v>20978</v>
      </c>
      <c r="E5" s="798">
        <v>4.9</v>
      </c>
    </row>
    <row r="6" spans="2:5" ht="36" customHeight="1">
      <c r="B6" s="805">
        <v>2005</v>
      </c>
      <c r="C6" s="811">
        <v>1191</v>
      </c>
      <c r="D6" s="811">
        <v>22091</v>
      </c>
      <c r="E6" s="798">
        <v>5.4</v>
      </c>
    </row>
    <row r="7" spans="2:5" ht="36" customHeight="1">
      <c r="B7" s="805">
        <v>2006</v>
      </c>
      <c r="C7" s="811">
        <v>1287</v>
      </c>
      <c r="D7" s="811">
        <v>22701</v>
      </c>
      <c r="E7" s="798">
        <v>5.7</v>
      </c>
    </row>
    <row r="8" spans="2:5" ht="36" customHeight="1">
      <c r="B8" s="805">
        <v>2007</v>
      </c>
      <c r="C8" s="811">
        <v>1381</v>
      </c>
      <c r="D8" s="811">
        <v>22220</v>
      </c>
      <c r="E8" s="798">
        <v>6.2</v>
      </c>
    </row>
    <row r="9" spans="2:5" ht="36" customHeight="1">
      <c r="B9" s="805">
        <v>2008</v>
      </c>
      <c r="C9" s="811">
        <v>1484</v>
      </c>
      <c r="D9" s="811">
        <v>22232</v>
      </c>
      <c r="E9" s="799">
        <f>C9*100/D9</f>
        <v>6.675062972292191</v>
      </c>
    </row>
    <row r="10" spans="2:5" ht="36" customHeight="1">
      <c r="B10" s="805">
        <v>2009</v>
      </c>
      <c r="C10" s="811">
        <v>1514</v>
      </c>
      <c r="D10" s="811">
        <v>23293</v>
      </c>
      <c r="E10" s="799">
        <v>6.4</v>
      </c>
    </row>
    <row r="11" spans="2:5" ht="36" customHeight="1">
      <c r="B11" s="805">
        <v>2010</v>
      </c>
      <c r="C11" s="811">
        <v>1654</v>
      </c>
      <c r="D11" s="811">
        <v>23423</v>
      </c>
      <c r="E11" s="798">
        <v>7.1</v>
      </c>
    </row>
    <row r="12" spans="2:5" ht="36" customHeight="1">
      <c r="B12" s="805">
        <v>2011</v>
      </c>
      <c r="C12" s="811">
        <v>1706</v>
      </c>
      <c r="D12" s="811">
        <v>24650</v>
      </c>
      <c r="E12" s="813">
        <v>7</v>
      </c>
    </row>
    <row r="13" spans="2:5" ht="36" customHeight="1" thickBot="1">
      <c r="B13" s="806">
        <v>2012</v>
      </c>
      <c r="C13" s="812">
        <v>1876</v>
      </c>
      <c r="D13" s="812">
        <v>25161</v>
      </c>
      <c r="E13" s="809">
        <v>7.5</v>
      </c>
    </row>
    <row r="14" spans="2:5" ht="15" customHeight="1">
      <c r="B14" s="800"/>
      <c r="C14" s="593"/>
      <c r="D14" s="593"/>
      <c r="E14" s="801"/>
    </row>
    <row r="15" spans="2:5" ht="15.75">
      <c r="B15" s="802" t="s">
        <v>1064</v>
      </c>
      <c r="C15" s="250"/>
      <c r="D15" s="250"/>
      <c r="E15" s="250"/>
    </row>
    <row r="16" ht="12.75">
      <c r="A16" s="74"/>
    </row>
    <row r="59" ht="12.75">
      <c r="A59" s="14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88" r:id="rId1"/>
  <headerFooter alignWithMargins="0">
    <oddHeader xml:space="preserve">&amp;C&amp;"Times New Roman,Kalın"&amp;12YILLARA GÖRE ULUSLARARASI ÖĞRENCİ SAYILARI VE YÜZDESİ
    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2"/>
  </sheetPr>
  <dimension ref="A1:J119"/>
  <sheetViews>
    <sheetView view="pageLayout" workbookViewId="0" topLeftCell="A91">
      <selection activeCell="A59" sqref="A59"/>
    </sheetView>
  </sheetViews>
  <sheetFormatPr defaultColWidth="9.140625" defaultRowHeight="12.75"/>
  <cols>
    <col min="1" max="1" width="51.140625" style="14" customWidth="1"/>
    <col min="2" max="4" width="19.7109375" style="49" customWidth="1"/>
    <col min="5" max="5" width="14.421875" style="49" customWidth="1"/>
    <col min="8" max="16384" width="9.140625" style="14" customWidth="1"/>
  </cols>
  <sheetData>
    <row r="1" spans="1:5" ht="30" customHeight="1" thickBot="1">
      <c r="A1" s="825"/>
      <c r="B1" s="323" t="s">
        <v>593</v>
      </c>
      <c r="C1" s="323" t="s">
        <v>398</v>
      </c>
      <c r="D1" s="323" t="s">
        <v>597</v>
      </c>
      <c r="E1" s="14"/>
    </row>
    <row r="2" spans="1:5" ht="15" customHeight="1" thickBot="1">
      <c r="A2" s="246" t="s">
        <v>371</v>
      </c>
      <c r="B2" s="242"/>
      <c r="C2" s="826"/>
      <c r="D2" s="814"/>
      <c r="E2" s="14"/>
    </row>
    <row r="3" spans="1:5" ht="15" customHeight="1">
      <c r="A3" s="247" t="s">
        <v>201</v>
      </c>
      <c r="B3" s="499">
        <v>18</v>
      </c>
      <c r="C3" s="416">
        <v>2</v>
      </c>
      <c r="D3" s="417">
        <v>4</v>
      </c>
      <c r="E3" s="14"/>
    </row>
    <row r="4" spans="1:5" ht="15" customHeight="1">
      <c r="A4" s="432" t="s">
        <v>946</v>
      </c>
      <c r="B4" s="57"/>
      <c r="C4" s="30"/>
      <c r="D4" s="92"/>
      <c r="E4" s="14"/>
    </row>
    <row r="5" spans="1:5" ht="15" customHeight="1">
      <c r="A5" s="248" t="s">
        <v>197</v>
      </c>
      <c r="B5" s="502">
        <v>58</v>
      </c>
      <c r="C5" s="418">
        <v>15</v>
      </c>
      <c r="D5" s="419">
        <v>9</v>
      </c>
      <c r="E5" s="14"/>
    </row>
    <row r="6" spans="1:5" ht="15" customHeight="1">
      <c r="A6" s="432" t="s">
        <v>947</v>
      </c>
      <c r="B6" s="502"/>
      <c r="C6" s="418">
        <v>4</v>
      </c>
      <c r="D6" s="419"/>
      <c r="E6" s="14"/>
    </row>
    <row r="7" spans="1:5" ht="16.5" customHeight="1">
      <c r="A7" s="432" t="s">
        <v>948</v>
      </c>
      <c r="B7" s="502"/>
      <c r="C7" s="418"/>
      <c r="D7" s="419"/>
      <c r="E7" s="14"/>
    </row>
    <row r="8" spans="1:5" ht="15" customHeight="1">
      <c r="A8" s="432" t="s">
        <v>949</v>
      </c>
      <c r="B8" s="502"/>
      <c r="C8" s="418">
        <v>2</v>
      </c>
      <c r="D8" s="419"/>
      <c r="E8" s="14"/>
    </row>
    <row r="9" spans="1:5" ht="15" customHeight="1">
      <c r="A9" s="432" t="s">
        <v>950</v>
      </c>
      <c r="B9" s="502"/>
      <c r="C9" s="418">
        <v>9</v>
      </c>
      <c r="D9" s="419">
        <v>5</v>
      </c>
      <c r="E9" s="14"/>
    </row>
    <row r="10" spans="1:5" ht="15" customHeight="1">
      <c r="A10" s="248" t="s">
        <v>200</v>
      </c>
      <c r="B10" s="502">
        <v>26</v>
      </c>
      <c r="C10" s="418">
        <v>1</v>
      </c>
      <c r="D10" s="419">
        <v>2</v>
      </c>
      <c r="E10" s="14"/>
    </row>
    <row r="11" spans="1:5" ht="15" customHeight="1">
      <c r="A11" s="432" t="s">
        <v>951</v>
      </c>
      <c r="B11" s="502"/>
      <c r="C11" s="418"/>
      <c r="D11" s="419"/>
      <c r="E11" s="14"/>
    </row>
    <row r="12" spans="1:5" ht="15" customHeight="1">
      <c r="A12" s="432" t="s">
        <v>952</v>
      </c>
      <c r="B12" s="502"/>
      <c r="C12" s="418"/>
      <c r="D12" s="419">
        <v>5</v>
      </c>
      <c r="E12" s="14"/>
    </row>
    <row r="13" spans="1:5" ht="16.5" customHeight="1" thickBot="1">
      <c r="A13" s="433" t="s">
        <v>953</v>
      </c>
      <c r="B13" s="507"/>
      <c r="C13" s="420">
        <v>6</v>
      </c>
      <c r="D13" s="421">
        <v>2</v>
      </c>
      <c r="E13" s="14"/>
    </row>
    <row r="14" spans="1:5" ht="15" customHeight="1" thickBot="1">
      <c r="A14" s="91" t="s">
        <v>192</v>
      </c>
      <c r="B14" s="510">
        <f>SUM(B3:B13)</f>
        <v>102</v>
      </c>
      <c r="C14" s="510">
        <f>SUM(C3:C13)</f>
        <v>39</v>
      </c>
      <c r="D14" s="511">
        <f>SUM(D3:D13)</f>
        <v>27</v>
      </c>
      <c r="E14" s="14"/>
    </row>
    <row r="15" spans="1:5" ht="15" customHeight="1" thickBot="1">
      <c r="A15" s="579" t="s">
        <v>616</v>
      </c>
      <c r="B15" s="827"/>
      <c r="C15" s="733"/>
      <c r="D15" s="729"/>
      <c r="E15" s="14"/>
    </row>
    <row r="16" spans="1:5" ht="15" customHeight="1">
      <c r="A16" s="247" t="s">
        <v>202</v>
      </c>
      <c r="B16" s="532">
        <v>15</v>
      </c>
      <c r="C16" s="535">
        <v>12</v>
      </c>
      <c r="D16" s="536">
        <v>1</v>
      </c>
      <c r="E16" s="14"/>
    </row>
    <row r="17" spans="1:5" ht="15" customHeight="1">
      <c r="A17" s="828" t="s">
        <v>204</v>
      </c>
      <c r="B17" s="502">
        <v>15</v>
      </c>
      <c r="C17" s="418"/>
      <c r="D17" s="419"/>
      <c r="E17" s="14"/>
    </row>
    <row r="18" spans="1:5" ht="15" customHeight="1">
      <c r="A18" s="248" t="s">
        <v>207</v>
      </c>
      <c r="B18" s="502">
        <v>8</v>
      </c>
      <c r="C18" s="418">
        <v>3</v>
      </c>
      <c r="D18" s="419">
        <v>2</v>
      </c>
      <c r="E18" s="14"/>
    </row>
    <row r="19" spans="1:5" ht="15" customHeight="1">
      <c r="A19" s="248" t="s">
        <v>209</v>
      </c>
      <c r="B19" s="502">
        <v>47</v>
      </c>
      <c r="C19" s="418">
        <v>4</v>
      </c>
      <c r="D19" s="419">
        <v>2</v>
      </c>
      <c r="E19" s="14"/>
    </row>
    <row r="20" spans="1:5" ht="15" customHeight="1">
      <c r="A20" s="248" t="s">
        <v>212</v>
      </c>
      <c r="B20" s="502">
        <v>10</v>
      </c>
      <c r="C20" s="418">
        <v>3</v>
      </c>
      <c r="D20" s="419"/>
      <c r="E20" s="14"/>
    </row>
    <row r="21" spans="1:5" ht="15" customHeight="1">
      <c r="A21" s="248" t="s">
        <v>203</v>
      </c>
      <c r="B21" s="502">
        <v>27</v>
      </c>
      <c r="C21" s="418">
        <v>3</v>
      </c>
      <c r="D21" s="419"/>
      <c r="E21" s="14"/>
    </row>
    <row r="22" spans="1:5" ht="15" customHeight="1">
      <c r="A22" s="248" t="s">
        <v>206</v>
      </c>
      <c r="B22" s="502">
        <v>45</v>
      </c>
      <c r="C22" s="418"/>
      <c r="D22" s="419">
        <v>6</v>
      </c>
      <c r="E22" s="14"/>
    </row>
    <row r="23" spans="1:5" ht="15" customHeight="1">
      <c r="A23" s="248" t="s">
        <v>210</v>
      </c>
      <c r="B23" s="502">
        <v>13</v>
      </c>
      <c r="C23" s="418"/>
      <c r="D23" s="419">
        <v>12</v>
      </c>
      <c r="E23" s="14"/>
    </row>
    <row r="24" spans="1:5" ht="15" customHeight="1">
      <c r="A24" s="816" t="s">
        <v>211</v>
      </c>
      <c r="B24" s="502">
        <v>18</v>
      </c>
      <c r="C24" s="418">
        <v>4</v>
      </c>
      <c r="D24" s="419">
        <v>11</v>
      </c>
      <c r="E24" s="14"/>
    </row>
    <row r="25" spans="1:5" ht="15" customHeight="1">
      <c r="A25" s="432" t="s">
        <v>954</v>
      </c>
      <c r="B25" s="502"/>
      <c r="C25" s="418"/>
      <c r="D25" s="419">
        <v>1</v>
      </c>
      <c r="E25" s="14"/>
    </row>
    <row r="26" spans="1:5" ht="15" customHeight="1" thickBot="1">
      <c r="A26" s="481" t="s">
        <v>205</v>
      </c>
      <c r="B26" s="507">
        <v>6</v>
      </c>
      <c r="C26" s="420"/>
      <c r="D26" s="421">
        <v>3</v>
      </c>
      <c r="E26" s="14"/>
    </row>
    <row r="27" spans="1:5" ht="15" customHeight="1" thickBot="1">
      <c r="A27" s="246" t="s">
        <v>192</v>
      </c>
      <c r="B27" s="510">
        <f>SUM(B16:B26)</f>
        <v>204</v>
      </c>
      <c r="C27" s="510">
        <f>SUM(C16:C26)</f>
        <v>29</v>
      </c>
      <c r="D27" s="511">
        <f>SUM(D16:D26)</f>
        <v>38</v>
      </c>
      <c r="E27" s="14"/>
    </row>
    <row r="28" spans="1:5" ht="16.5" customHeight="1" thickBot="1">
      <c r="A28" s="579" t="s">
        <v>373</v>
      </c>
      <c r="B28" s="827"/>
      <c r="C28" s="733"/>
      <c r="D28" s="729"/>
      <c r="E28" s="14"/>
    </row>
    <row r="29" spans="1:5" ht="15" customHeight="1">
      <c r="A29" s="247" t="s">
        <v>214</v>
      </c>
      <c r="B29" s="532">
        <v>39</v>
      </c>
      <c r="C29" s="535"/>
      <c r="D29" s="536">
        <v>3</v>
      </c>
      <c r="E29" s="14"/>
    </row>
    <row r="30" spans="1:5" ht="15" customHeight="1">
      <c r="A30" s="248" t="s">
        <v>216</v>
      </c>
      <c r="B30" s="502">
        <v>41</v>
      </c>
      <c r="C30" s="418">
        <v>6</v>
      </c>
      <c r="D30" s="419">
        <v>11</v>
      </c>
      <c r="E30" s="14"/>
    </row>
    <row r="31" spans="1:5" ht="15" customHeight="1">
      <c r="A31" s="752" t="s">
        <v>540</v>
      </c>
      <c r="B31" s="502">
        <v>9</v>
      </c>
      <c r="C31" s="418"/>
      <c r="D31" s="419"/>
      <c r="E31" s="14"/>
    </row>
    <row r="32" spans="1:5" ht="15" customHeight="1">
      <c r="A32" s="248" t="s">
        <v>213</v>
      </c>
      <c r="B32" s="502">
        <v>19</v>
      </c>
      <c r="C32" s="418"/>
      <c r="D32" s="419">
        <v>17</v>
      </c>
      <c r="E32" s="14"/>
    </row>
    <row r="33" spans="1:5" ht="15" customHeight="1">
      <c r="A33" s="248" t="s">
        <v>215</v>
      </c>
      <c r="B33" s="502">
        <v>49</v>
      </c>
      <c r="C33" s="418">
        <v>22</v>
      </c>
      <c r="D33" s="419">
        <v>13</v>
      </c>
      <c r="E33" s="14"/>
    </row>
    <row r="34" spans="1:5" ht="15" customHeight="1" thickBot="1">
      <c r="A34" s="829" t="s">
        <v>159</v>
      </c>
      <c r="B34" s="587">
        <v>3</v>
      </c>
      <c r="C34" s="590"/>
      <c r="D34" s="591"/>
      <c r="E34" s="14"/>
    </row>
    <row r="35" spans="1:5" ht="15" customHeight="1" thickBot="1">
      <c r="A35" s="246" t="s">
        <v>192</v>
      </c>
      <c r="B35" s="510">
        <f>SUM(B29:B34)</f>
        <v>160</v>
      </c>
      <c r="C35" s="510">
        <f>SUM(C29:C34)</f>
        <v>28</v>
      </c>
      <c r="D35" s="511">
        <f>SUM(D29:D34)</f>
        <v>44</v>
      </c>
      <c r="E35" s="14"/>
    </row>
    <row r="36" spans="1:5" ht="15" customHeight="1" thickBot="1">
      <c r="A36" s="599" t="s">
        <v>374</v>
      </c>
      <c r="B36" s="242"/>
      <c r="C36" s="826"/>
      <c r="D36" s="814"/>
      <c r="E36" s="14"/>
    </row>
    <row r="37" spans="1:5" ht="15" customHeight="1">
      <c r="A37" s="572" t="s">
        <v>608</v>
      </c>
      <c r="B37" s="499">
        <v>19</v>
      </c>
      <c r="C37" s="416">
        <v>4</v>
      </c>
      <c r="D37" s="417"/>
      <c r="E37" s="14"/>
    </row>
    <row r="38" spans="1:5" ht="15" customHeight="1">
      <c r="A38" s="830" t="s">
        <v>618</v>
      </c>
      <c r="B38" s="831"/>
      <c r="C38" s="418">
        <v>3</v>
      </c>
      <c r="D38" s="419">
        <v>1</v>
      </c>
      <c r="E38" s="14"/>
    </row>
    <row r="39" spans="1:5" ht="16.5" customHeight="1">
      <c r="A39" s="823" t="s">
        <v>955</v>
      </c>
      <c r="B39" s="502">
        <v>22</v>
      </c>
      <c r="C39" s="418"/>
      <c r="D39" s="419"/>
      <c r="E39" s="14"/>
    </row>
    <row r="40" spans="1:5" ht="16.5" customHeight="1">
      <c r="A40" s="823" t="s">
        <v>956</v>
      </c>
      <c r="B40" s="502">
        <v>21</v>
      </c>
      <c r="C40" s="418"/>
      <c r="D40" s="419"/>
      <c r="E40" s="14"/>
    </row>
    <row r="41" spans="1:5" ht="16.5" customHeight="1">
      <c r="A41" s="832" t="s">
        <v>313</v>
      </c>
      <c r="B41" s="502"/>
      <c r="C41" s="418"/>
      <c r="D41" s="419"/>
      <c r="E41" s="14"/>
    </row>
    <row r="42" spans="1:6" ht="16.5" customHeight="1">
      <c r="A42" s="823" t="s">
        <v>957</v>
      </c>
      <c r="B42" s="502">
        <v>25</v>
      </c>
      <c r="C42" s="418"/>
      <c r="D42" s="419">
        <v>2</v>
      </c>
      <c r="E42" s="14"/>
      <c r="F42" s="267"/>
    </row>
    <row r="43" spans="1:6" ht="16.5" customHeight="1">
      <c r="A43" s="823" t="s">
        <v>958</v>
      </c>
      <c r="B43" s="502"/>
      <c r="C43" s="418"/>
      <c r="D43" s="419"/>
      <c r="E43" s="14"/>
      <c r="F43" s="267"/>
    </row>
    <row r="44" spans="1:5" ht="16.5" customHeight="1">
      <c r="A44" s="823" t="s">
        <v>959</v>
      </c>
      <c r="B44" s="502"/>
      <c r="C44" s="418">
        <v>4</v>
      </c>
      <c r="D44" s="419">
        <v>1</v>
      </c>
      <c r="E44" s="14"/>
    </row>
    <row r="45" spans="1:5" ht="16.5" customHeight="1">
      <c r="A45" s="823" t="s">
        <v>960</v>
      </c>
      <c r="B45" s="502"/>
      <c r="C45" s="418">
        <v>5</v>
      </c>
      <c r="D45" s="419">
        <v>1</v>
      </c>
      <c r="E45" s="14"/>
    </row>
    <row r="46" spans="1:5" ht="15" customHeight="1">
      <c r="A46" s="833" t="s">
        <v>301</v>
      </c>
      <c r="B46" s="502"/>
      <c r="C46" s="418"/>
      <c r="D46" s="419"/>
      <c r="E46" s="14"/>
    </row>
    <row r="47" spans="1:5" ht="16.5" customHeight="1">
      <c r="A47" s="823" t="s">
        <v>69</v>
      </c>
      <c r="B47" s="502">
        <v>4</v>
      </c>
      <c r="C47" s="418"/>
      <c r="D47" s="419"/>
      <c r="E47" s="14"/>
    </row>
    <row r="48" spans="1:5" ht="16.5" customHeight="1">
      <c r="A48" s="823" t="s">
        <v>70</v>
      </c>
      <c r="B48" s="502">
        <v>8</v>
      </c>
      <c r="C48" s="418"/>
      <c r="D48" s="419"/>
      <c r="E48" s="14"/>
    </row>
    <row r="49" spans="1:5" ht="16.5" customHeight="1">
      <c r="A49" s="380" t="s">
        <v>1063</v>
      </c>
      <c r="B49" s="502">
        <v>1</v>
      </c>
      <c r="C49" s="418"/>
      <c r="D49" s="419">
        <v>1</v>
      </c>
      <c r="E49" s="14"/>
    </row>
    <row r="50" spans="1:5" ht="15" customHeight="1">
      <c r="A50" s="834" t="s">
        <v>280</v>
      </c>
      <c r="B50" s="502"/>
      <c r="C50" s="418">
        <v>3</v>
      </c>
      <c r="D50" s="419">
        <v>1</v>
      </c>
      <c r="E50" s="14"/>
    </row>
    <row r="51" spans="1:5" ht="15" customHeight="1">
      <c r="A51" s="835" t="s">
        <v>281</v>
      </c>
      <c r="B51" s="502"/>
      <c r="C51" s="418"/>
      <c r="D51" s="419"/>
      <c r="E51" s="14"/>
    </row>
    <row r="52" spans="1:5" ht="16.5" customHeight="1">
      <c r="A52" s="823" t="s">
        <v>1062</v>
      </c>
      <c r="B52" s="502"/>
      <c r="C52" s="418"/>
      <c r="D52" s="419"/>
      <c r="E52" s="14"/>
    </row>
    <row r="53" spans="1:5" ht="16.5" customHeight="1">
      <c r="A53" s="823" t="s">
        <v>71</v>
      </c>
      <c r="B53" s="587"/>
      <c r="C53" s="590">
        <v>1</v>
      </c>
      <c r="D53" s="591"/>
      <c r="E53" s="14"/>
    </row>
    <row r="54" spans="1:5" ht="16.5" customHeight="1" thickBot="1">
      <c r="A54" s="824" t="s">
        <v>72</v>
      </c>
      <c r="B54" s="507"/>
      <c r="C54" s="420">
        <v>1</v>
      </c>
      <c r="D54" s="421"/>
      <c r="E54" s="14"/>
    </row>
    <row r="55" spans="1:5" ht="15" customHeight="1" thickBot="1">
      <c r="A55" s="594" t="s">
        <v>192</v>
      </c>
      <c r="B55" s="722">
        <f>SUM(B37:B54)</f>
        <v>100</v>
      </c>
      <c r="C55" s="722">
        <f>SUM(C37:C54)</f>
        <v>21</v>
      </c>
      <c r="D55" s="511">
        <f>SUM(D37:D54)</f>
        <v>7</v>
      </c>
      <c r="E55" s="14"/>
    </row>
    <row r="56" spans="1:5" ht="15" customHeight="1" thickBot="1">
      <c r="A56" s="599" t="s">
        <v>315</v>
      </c>
      <c r="B56" s="242"/>
      <c r="C56" s="826"/>
      <c r="D56" s="814"/>
      <c r="E56" s="14"/>
    </row>
    <row r="57" spans="1:5" ht="15" customHeight="1">
      <c r="A57" s="247" t="s">
        <v>223</v>
      </c>
      <c r="B57" s="499">
        <v>59</v>
      </c>
      <c r="C57" s="416">
        <v>17</v>
      </c>
      <c r="D57" s="417">
        <v>1</v>
      </c>
      <c r="E57" s="14"/>
    </row>
    <row r="58" spans="1:7" s="1813" customFormat="1" ht="16.5" customHeight="1" thickBot="1">
      <c r="A58" s="1824" t="s">
        <v>68</v>
      </c>
      <c r="B58" s="507"/>
      <c r="C58" s="420">
        <v>1</v>
      </c>
      <c r="D58" s="421"/>
      <c r="F58" s="1812"/>
      <c r="G58" s="1812"/>
    </row>
    <row r="59" spans="1:5" ht="30" customHeight="1" thickBot="1">
      <c r="A59" s="860"/>
      <c r="B59" s="323" t="s">
        <v>593</v>
      </c>
      <c r="C59" s="323" t="s">
        <v>398</v>
      </c>
      <c r="D59" s="323" t="s">
        <v>597</v>
      </c>
      <c r="E59" s="14"/>
    </row>
    <row r="60" spans="1:5" ht="15" customHeight="1">
      <c r="A60" s="247" t="s">
        <v>225</v>
      </c>
      <c r="B60" s="532">
        <v>19</v>
      </c>
      <c r="C60" s="535">
        <v>2</v>
      </c>
      <c r="D60" s="536"/>
      <c r="E60" s="14"/>
    </row>
    <row r="61" spans="1:5" ht="15" customHeight="1">
      <c r="A61" s="248" t="s">
        <v>289</v>
      </c>
      <c r="B61" s="502">
        <v>117</v>
      </c>
      <c r="C61" s="418">
        <v>24</v>
      </c>
      <c r="D61" s="419">
        <v>4</v>
      </c>
      <c r="E61" s="14"/>
    </row>
    <row r="62" spans="1:5" ht="15" customHeight="1">
      <c r="A62" s="248" t="s">
        <v>228</v>
      </c>
      <c r="B62" s="502">
        <v>32</v>
      </c>
      <c r="C62" s="418">
        <v>6</v>
      </c>
      <c r="D62" s="419">
        <v>5</v>
      </c>
      <c r="E62" s="14"/>
    </row>
    <row r="63" spans="1:5" ht="15" customHeight="1">
      <c r="A63" s="20" t="s">
        <v>965</v>
      </c>
      <c r="B63" s="502"/>
      <c r="C63" s="418">
        <v>3</v>
      </c>
      <c r="D63" s="419"/>
      <c r="E63" s="14"/>
    </row>
    <row r="64" spans="1:5" ht="15" customHeight="1">
      <c r="A64" s="248" t="s">
        <v>226</v>
      </c>
      <c r="B64" s="502">
        <v>26</v>
      </c>
      <c r="C64" s="418">
        <v>2</v>
      </c>
      <c r="D64" s="419"/>
      <c r="E64" s="14"/>
    </row>
    <row r="65" spans="1:5" ht="15" customHeight="1">
      <c r="A65" s="248" t="s">
        <v>397</v>
      </c>
      <c r="B65" s="502">
        <v>65</v>
      </c>
      <c r="C65" s="418">
        <v>11</v>
      </c>
      <c r="D65" s="419">
        <v>3</v>
      </c>
      <c r="E65" s="14"/>
    </row>
    <row r="66" spans="1:5" ht="15" customHeight="1">
      <c r="A66" s="248" t="s">
        <v>222</v>
      </c>
      <c r="B66" s="502">
        <v>99</v>
      </c>
      <c r="C66" s="418">
        <v>52</v>
      </c>
      <c r="D66" s="419">
        <v>6</v>
      </c>
      <c r="E66" s="14"/>
    </row>
    <row r="67" spans="1:5" ht="15" customHeight="1">
      <c r="A67" s="248" t="s">
        <v>227</v>
      </c>
      <c r="B67" s="502">
        <v>28</v>
      </c>
      <c r="C67" s="418">
        <v>6</v>
      </c>
      <c r="D67" s="419"/>
      <c r="E67" s="14"/>
    </row>
    <row r="68" spans="1:5" ht="15" customHeight="1">
      <c r="A68" s="248" t="s">
        <v>224</v>
      </c>
      <c r="B68" s="502">
        <v>69</v>
      </c>
      <c r="C68" s="418">
        <v>3</v>
      </c>
      <c r="D68" s="419">
        <v>6</v>
      </c>
      <c r="E68" s="14"/>
    </row>
    <row r="69" spans="1:5" ht="15" customHeight="1">
      <c r="A69" s="248" t="s">
        <v>232</v>
      </c>
      <c r="B69" s="502">
        <v>26</v>
      </c>
      <c r="C69" s="418">
        <v>4</v>
      </c>
      <c r="D69" s="419"/>
      <c r="E69" s="14"/>
    </row>
    <row r="70" spans="1:5" ht="15" customHeight="1">
      <c r="A70" s="248" t="s">
        <v>230</v>
      </c>
      <c r="B70" s="502">
        <v>78</v>
      </c>
      <c r="C70" s="418">
        <v>26</v>
      </c>
      <c r="D70" s="419">
        <v>1</v>
      </c>
      <c r="E70" s="14"/>
    </row>
    <row r="71" spans="1:5" ht="15" customHeight="1">
      <c r="A71" s="20" t="s">
        <v>964</v>
      </c>
      <c r="B71" s="502"/>
      <c r="C71" s="418">
        <v>1</v>
      </c>
      <c r="D71" s="419"/>
      <c r="E71" s="14"/>
    </row>
    <row r="72" spans="1:5" ht="15" customHeight="1">
      <c r="A72" s="248" t="s">
        <v>231</v>
      </c>
      <c r="B72" s="502">
        <v>31</v>
      </c>
      <c r="C72" s="418">
        <v>7</v>
      </c>
      <c r="D72" s="419"/>
      <c r="E72" s="14"/>
    </row>
    <row r="73" spans="1:5" ht="15" customHeight="1">
      <c r="A73" s="248" t="s">
        <v>286</v>
      </c>
      <c r="B73" s="502"/>
      <c r="C73" s="418">
        <v>9</v>
      </c>
      <c r="D73" s="419"/>
      <c r="E73" s="14"/>
    </row>
    <row r="74" spans="1:5" ht="15" customHeight="1" thickBot="1">
      <c r="A74" s="481" t="s">
        <v>302</v>
      </c>
      <c r="B74" s="507">
        <v>66</v>
      </c>
      <c r="C74" s="420">
        <v>11</v>
      </c>
      <c r="D74" s="421"/>
      <c r="E74" s="14"/>
    </row>
    <row r="75" spans="1:7" ht="15" customHeight="1" thickBot="1">
      <c r="A75" s="594" t="s">
        <v>192</v>
      </c>
      <c r="B75" s="746">
        <f>B57+B58+B60+B61+B62+B64+B63+B65+B66+B67+B68+B69+B70+B71+B72+B73+B74</f>
        <v>715</v>
      </c>
      <c r="C75" s="746">
        <f>C57+C58+C60+C61+C62+C64+C63+C65+C66+C67+C68+C69+C70+C71+C72+C73+C74</f>
        <v>185</v>
      </c>
      <c r="D75" s="746">
        <f>D57+D58+D60+D61+D62+D64+D63+D65+D66+D67+D68+D69+D70+D71+D72+D73+D74</f>
        <v>26</v>
      </c>
      <c r="E75" s="14"/>
      <c r="G75" s="14"/>
    </row>
    <row r="76" spans="1:7" ht="15" customHeight="1" thickBot="1">
      <c r="A76" s="836" t="s">
        <v>150</v>
      </c>
      <c r="B76" s="827"/>
      <c r="C76" s="733"/>
      <c r="D76" s="729"/>
      <c r="E76" s="14"/>
      <c r="G76" s="14"/>
    </row>
    <row r="77" spans="1:5" ht="15" customHeight="1">
      <c r="A77" s="837" t="s">
        <v>294</v>
      </c>
      <c r="B77" s="532"/>
      <c r="C77" s="535">
        <v>2</v>
      </c>
      <c r="D77" s="536"/>
      <c r="E77" s="14"/>
    </row>
    <row r="78" spans="1:5" ht="15" customHeight="1">
      <c r="A78" s="838" t="s">
        <v>535</v>
      </c>
      <c r="B78" s="839"/>
      <c r="C78" s="418">
        <v>14</v>
      </c>
      <c r="D78" s="419"/>
      <c r="E78" s="14"/>
    </row>
    <row r="79" spans="1:5" ht="15" customHeight="1">
      <c r="A79" s="838" t="s">
        <v>295</v>
      </c>
      <c r="B79" s="839"/>
      <c r="C79" s="418">
        <v>11</v>
      </c>
      <c r="D79" s="419"/>
      <c r="E79" s="14"/>
    </row>
    <row r="80" spans="1:5" ht="15" customHeight="1">
      <c r="A80" s="838" t="s">
        <v>598</v>
      </c>
      <c r="B80" s="839"/>
      <c r="C80" s="418"/>
      <c r="D80" s="419"/>
      <c r="E80" s="14"/>
    </row>
    <row r="81" spans="1:5" ht="15" customHeight="1">
      <c r="A81" s="734" t="s">
        <v>607</v>
      </c>
      <c r="B81" s="839"/>
      <c r="C81" s="418">
        <v>1</v>
      </c>
      <c r="D81" s="419"/>
      <c r="E81" s="14"/>
    </row>
    <row r="82" spans="1:5" ht="15" customHeight="1">
      <c r="A82" s="840" t="s">
        <v>124</v>
      </c>
      <c r="B82" s="839"/>
      <c r="C82" s="418">
        <v>3</v>
      </c>
      <c r="D82" s="419"/>
      <c r="E82" s="14"/>
    </row>
    <row r="83" spans="1:5" ht="15" customHeight="1">
      <c r="A83" s="841" t="s">
        <v>137</v>
      </c>
      <c r="B83" s="839"/>
      <c r="C83" s="418">
        <v>7</v>
      </c>
      <c r="D83" s="419"/>
      <c r="E83" s="14"/>
    </row>
    <row r="84" spans="1:5" ht="15" customHeight="1">
      <c r="A84" s="838" t="s">
        <v>602</v>
      </c>
      <c r="B84" s="839"/>
      <c r="C84" s="418">
        <v>8</v>
      </c>
      <c r="D84" s="419"/>
      <c r="E84" s="14"/>
    </row>
    <row r="85" spans="1:5" ht="15" customHeight="1">
      <c r="A85" s="838" t="s">
        <v>533</v>
      </c>
      <c r="B85" s="842"/>
      <c r="C85" s="590">
        <v>1</v>
      </c>
      <c r="D85" s="591">
        <v>1</v>
      </c>
      <c r="E85" s="14"/>
    </row>
    <row r="86" spans="1:5" ht="15" customHeight="1">
      <c r="A86" s="838" t="s">
        <v>168</v>
      </c>
      <c r="B86" s="839"/>
      <c r="C86" s="418">
        <v>2</v>
      </c>
      <c r="D86" s="419"/>
      <c r="E86" s="14"/>
    </row>
    <row r="87" spans="1:4" ht="15" customHeight="1" thickBot="1">
      <c r="A87" s="843" t="s">
        <v>297</v>
      </c>
      <c r="B87" s="507"/>
      <c r="C87" s="420"/>
      <c r="D87" s="421"/>
    </row>
    <row r="88" spans="1:5" ht="15" customHeight="1" thickBot="1">
      <c r="A88" s="246" t="s">
        <v>192</v>
      </c>
      <c r="B88" s="723"/>
      <c r="C88" s="510">
        <f>SUM(C77:C87)</f>
        <v>49</v>
      </c>
      <c r="D88" s="511">
        <f>SUM(D77:D87)</f>
        <v>1</v>
      </c>
      <c r="E88" s="14"/>
    </row>
    <row r="89" spans="1:5" ht="15" customHeight="1" thickBot="1">
      <c r="A89" s="844" t="s">
        <v>753</v>
      </c>
      <c r="B89" s="827"/>
      <c r="C89" s="733"/>
      <c r="D89" s="729"/>
      <c r="E89" s="14"/>
    </row>
    <row r="90" spans="1:5" ht="15" customHeight="1">
      <c r="A90" s="837" t="s">
        <v>300</v>
      </c>
      <c r="B90" s="845"/>
      <c r="C90" s="535">
        <v>1</v>
      </c>
      <c r="D90" s="536">
        <v>2</v>
      </c>
      <c r="E90" s="14"/>
    </row>
    <row r="91" spans="1:5" ht="15" customHeight="1">
      <c r="A91" s="838" t="s">
        <v>293</v>
      </c>
      <c r="B91" s="846"/>
      <c r="C91" s="418"/>
      <c r="D91" s="419">
        <v>3</v>
      </c>
      <c r="E91" s="14"/>
    </row>
    <row r="92" spans="1:5" ht="15" customHeight="1">
      <c r="A92" s="432" t="s">
        <v>963</v>
      </c>
      <c r="B92" s="846"/>
      <c r="C92" s="418"/>
      <c r="D92" s="419"/>
      <c r="E92" s="14"/>
    </row>
    <row r="93" spans="1:5" ht="15" customHeight="1">
      <c r="A93" s="838" t="s">
        <v>151</v>
      </c>
      <c r="B93" s="846"/>
      <c r="C93" s="418"/>
      <c r="D93" s="419">
        <v>1</v>
      </c>
      <c r="E93" s="14"/>
    </row>
    <row r="94" spans="1:5" ht="15" customHeight="1">
      <c r="A94" s="838" t="s">
        <v>179</v>
      </c>
      <c r="B94" s="846"/>
      <c r="C94" s="418">
        <v>1</v>
      </c>
      <c r="D94" s="419">
        <v>1</v>
      </c>
      <c r="E94" s="14"/>
    </row>
    <row r="95" spans="1:5" ht="15" customHeight="1">
      <c r="A95" s="838" t="s">
        <v>619</v>
      </c>
      <c r="B95" s="846"/>
      <c r="C95" s="418">
        <v>3</v>
      </c>
      <c r="D95" s="419">
        <v>1</v>
      </c>
      <c r="E95" s="14"/>
    </row>
    <row r="96" spans="1:5" ht="15" customHeight="1">
      <c r="A96" s="838" t="s">
        <v>291</v>
      </c>
      <c r="B96" s="846"/>
      <c r="C96" s="418">
        <v>1</v>
      </c>
      <c r="D96" s="419"/>
      <c r="E96" s="14"/>
    </row>
    <row r="97" spans="1:5" ht="15" customHeight="1">
      <c r="A97" s="838" t="s">
        <v>660</v>
      </c>
      <c r="B97" s="846"/>
      <c r="C97" s="418"/>
      <c r="D97" s="419"/>
      <c r="E97" s="14"/>
    </row>
    <row r="98" spans="1:5" ht="15" customHeight="1">
      <c r="A98" s="434" t="s">
        <v>962</v>
      </c>
      <c r="B98" s="846"/>
      <c r="C98" s="418">
        <v>36</v>
      </c>
      <c r="D98" s="419"/>
      <c r="E98" s="14"/>
    </row>
    <row r="99" spans="1:5" ht="15" customHeight="1">
      <c r="A99" s="838" t="s">
        <v>424</v>
      </c>
      <c r="B99" s="846"/>
      <c r="C99" s="418">
        <v>1</v>
      </c>
      <c r="D99" s="419"/>
      <c r="E99" s="14"/>
    </row>
    <row r="100" spans="1:7" ht="15" customHeight="1">
      <c r="A100" s="841" t="s">
        <v>431</v>
      </c>
      <c r="B100" s="846"/>
      <c r="C100" s="418">
        <v>4</v>
      </c>
      <c r="D100" s="419">
        <v>1</v>
      </c>
      <c r="E100" s="14"/>
      <c r="G100" s="14"/>
    </row>
    <row r="101" spans="1:7" ht="15" customHeight="1">
      <c r="A101" s="841" t="s">
        <v>736</v>
      </c>
      <c r="B101" s="847"/>
      <c r="C101" s="590"/>
      <c r="D101" s="591">
        <v>1</v>
      </c>
      <c r="E101" s="14"/>
      <c r="G101" s="14"/>
    </row>
    <row r="102" spans="1:4" ht="15" customHeight="1" thickBot="1">
      <c r="A102" s="481" t="s">
        <v>292</v>
      </c>
      <c r="B102" s="848"/>
      <c r="C102" s="420"/>
      <c r="D102" s="421"/>
    </row>
    <row r="103" spans="1:5" ht="15" customHeight="1" thickBot="1">
      <c r="A103" s="246" t="s">
        <v>192</v>
      </c>
      <c r="B103" s="849"/>
      <c r="C103" s="849">
        <f>SUM(C90:C102)</f>
        <v>47</v>
      </c>
      <c r="D103" s="849">
        <f>SUM(D90:D102)</f>
        <v>10</v>
      </c>
      <c r="E103" s="14"/>
    </row>
    <row r="104" spans="1:5" ht="15" customHeight="1" thickBot="1">
      <c r="A104" s="850" t="s">
        <v>306</v>
      </c>
      <c r="B104" s="851"/>
      <c r="C104" s="489"/>
      <c r="D104" s="852"/>
      <c r="E104" s="14"/>
    </row>
    <row r="105" spans="1:10" ht="15" customHeight="1">
      <c r="A105" s="837" t="s">
        <v>298</v>
      </c>
      <c r="B105" s="853"/>
      <c r="C105" s="416">
        <v>10</v>
      </c>
      <c r="D105" s="417">
        <v>1</v>
      </c>
      <c r="E105" s="14"/>
      <c r="G105" s="455"/>
      <c r="H105" s="43"/>
      <c r="I105" s="106"/>
      <c r="J105" s="106"/>
    </row>
    <row r="106" spans="1:5" ht="15" customHeight="1">
      <c r="A106" s="838" t="s">
        <v>299</v>
      </c>
      <c r="B106" s="839"/>
      <c r="C106" s="418">
        <v>4</v>
      </c>
      <c r="D106" s="419">
        <v>2</v>
      </c>
      <c r="E106" s="14"/>
    </row>
    <row r="107" spans="1:5" ht="15" customHeight="1">
      <c r="A107" s="838" t="s">
        <v>659</v>
      </c>
      <c r="B107" s="839"/>
      <c r="C107" s="418"/>
      <c r="D107" s="419"/>
      <c r="E107" s="14"/>
    </row>
    <row r="108" spans="1:5" ht="15" customHeight="1">
      <c r="A108" s="432" t="s">
        <v>961</v>
      </c>
      <c r="B108" s="839"/>
      <c r="C108" s="418">
        <v>5</v>
      </c>
      <c r="D108" s="419"/>
      <c r="E108" s="14"/>
    </row>
    <row r="109" spans="1:7" ht="15" customHeight="1" thickBot="1">
      <c r="A109" s="841" t="s">
        <v>364</v>
      </c>
      <c r="B109" s="842"/>
      <c r="C109" s="590">
        <v>3</v>
      </c>
      <c r="D109" s="591"/>
      <c r="E109" s="14"/>
      <c r="G109" s="90"/>
    </row>
    <row r="110" spans="1:7" ht="15" customHeight="1" thickBot="1">
      <c r="A110" s="246" t="s">
        <v>192</v>
      </c>
      <c r="B110" s="511"/>
      <c r="C110" s="511">
        <f>SUM(C105:C109)</f>
        <v>22</v>
      </c>
      <c r="D110" s="511">
        <f>SUM(D105:D109)</f>
        <v>3</v>
      </c>
      <c r="E110" s="14"/>
      <c r="G110" s="90"/>
    </row>
    <row r="111" spans="1:7" ht="15" customHeight="1" thickBot="1">
      <c r="A111" s="246" t="s">
        <v>307</v>
      </c>
      <c r="B111" s="827"/>
      <c r="C111" s="733"/>
      <c r="D111" s="729"/>
      <c r="E111" s="14"/>
      <c r="G111" s="90"/>
    </row>
    <row r="112" spans="1:5" ht="15" customHeight="1" thickBot="1">
      <c r="A112" s="854" t="s">
        <v>655</v>
      </c>
      <c r="B112" s="855"/>
      <c r="C112" s="856"/>
      <c r="D112" s="516"/>
      <c r="E112" s="14"/>
    </row>
    <row r="113" spans="1:5" ht="15" customHeight="1" thickBot="1">
      <c r="A113" s="246" t="s">
        <v>192</v>
      </c>
      <c r="B113" s="246"/>
      <c r="C113" s="246"/>
      <c r="D113" s="729"/>
      <c r="E113" s="14"/>
    </row>
    <row r="114" spans="1:5" ht="15" customHeight="1" thickBot="1">
      <c r="A114" s="850" t="s">
        <v>415</v>
      </c>
      <c r="B114" s="599"/>
      <c r="C114" s="857"/>
      <c r="D114" s="814"/>
      <c r="E114" s="14"/>
    </row>
    <row r="115" spans="1:5" ht="15" customHeight="1">
      <c r="A115" s="837" t="s">
        <v>413</v>
      </c>
      <c r="B115" s="853"/>
      <c r="C115" s="416">
        <v>6</v>
      </c>
      <c r="D115" s="417"/>
      <c r="E115" s="14"/>
    </row>
    <row r="116" spans="1:5" ht="15" customHeight="1">
      <c r="A116" s="841" t="s">
        <v>411</v>
      </c>
      <c r="B116" s="842"/>
      <c r="C116" s="590">
        <v>13</v>
      </c>
      <c r="D116" s="591"/>
      <c r="E116" s="14"/>
    </row>
    <row r="117" spans="1:5" ht="15" customHeight="1" thickBot="1">
      <c r="A117" s="858" t="s">
        <v>415</v>
      </c>
      <c r="B117" s="859"/>
      <c r="C117" s="420"/>
      <c r="D117" s="421"/>
      <c r="E117" s="14"/>
    </row>
    <row r="118" spans="1:5" ht="15" customHeight="1" thickBot="1">
      <c r="A118" s="246" t="s">
        <v>192</v>
      </c>
      <c r="B118" s="511"/>
      <c r="C118" s="511">
        <f>SUM(C115:C117)</f>
        <v>19</v>
      </c>
      <c r="D118" s="511"/>
      <c r="E118" s="14"/>
    </row>
    <row r="119" spans="1:4" ht="15" customHeight="1" thickBot="1">
      <c r="A119" s="246" t="s">
        <v>434</v>
      </c>
      <c r="B119" s="729">
        <f>B14+B27+B35+B55+B75</f>
        <v>1281</v>
      </c>
      <c r="C119" s="525">
        <f>C14+C27+C35+C55+C75+C88+C103+C110+C118</f>
        <v>439</v>
      </c>
      <c r="D119" s="511">
        <f>D14+D27+D35+D55+D75+D88+D103+D110</f>
        <v>156</v>
      </c>
    </row>
  </sheetData>
  <sheetProtection/>
  <printOptions/>
  <pageMargins left="0.5905511811023623" right="0.5905511811023623" top="0.984251968503937" bottom="0.1968503937007874" header="0.5118110236220472" footer="0.5118110236220472"/>
  <pageSetup fitToHeight="2" horizontalDpi="600" verticalDpi="600" orientation="portrait" paperSize="9" scale="83" r:id="rId1"/>
  <headerFooter alignWithMargins="0">
    <oddHeader>&amp;C&amp;"Times New Roman,Kalın"&amp;12ULUSLARARASI ÖĞRENCİLERİN PROGRAMLARA GÖRE DAĞILIMI 
(2012-2013 EĞİTİM ÖĞRETİM YILI I. DÖNEMİ)</oddHeader>
  </headerFooter>
  <rowBreaks count="1" manualBreakCount="1">
    <brk id="58" max="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2"/>
  </sheetPr>
  <dimension ref="A2:F102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33.421875" style="14" customWidth="1"/>
    <col min="2" max="2" width="22.421875" style="14" customWidth="1"/>
    <col min="3" max="3" width="9.140625" style="14" hidden="1" customWidth="1"/>
    <col min="4" max="4" width="4.00390625" style="14" customWidth="1"/>
    <col min="5" max="5" width="31.28125" style="198" customWidth="1"/>
    <col min="6" max="6" width="22.28125" style="49" customWidth="1"/>
    <col min="7" max="16384" width="9.140625" style="14" customWidth="1"/>
  </cols>
  <sheetData>
    <row r="1" ht="13.5" thickBot="1"/>
    <row r="2" spans="1:6" ht="16.5" customHeight="1" thickBot="1">
      <c r="A2" s="246" t="s">
        <v>435</v>
      </c>
      <c r="B2" s="814" t="s">
        <v>234</v>
      </c>
      <c r="C2" s="250"/>
      <c r="D2" s="250"/>
      <c r="E2" s="822" t="s">
        <v>435</v>
      </c>
      <c r="F2" s="511" t="s">
        <v>234</v>
      </c>
    </row>
    <row r="3" spans="1:6" ht="15.75">
      <c r="A3" s="247" t="s">
        <v>370</v>
      </c>
      <c r="B3" s="808">
        <v>30</v>
      </c>
      <c r="C3" s="250"/>
      <c r="D3" s="250"/>
      <c r="E3" s="1112" t="s">
        <v>475</v>
      </c>
      <c r="F3" s="817">
        <v>110</v>
      </c>
    </row>
    <row r="4" spans="1:6" ht="15.75">
      <c r="A4" s="248" t="s">
        <v>436</v>
      </c>
      <c r="B4" s="798">
        <v>71</v>
      </c>
      <c r="C4" s="250"/>
      <c r="D4" s="250"/>
      <c r="E4" s="816" t="s">
        <v>544</v>
      </c>
      <c r="F4" s="798">
        <v>1</v>
      </c>
    </row>
    <row r="5" spans="1:6" ht="15.75">
      <c r="A5" s="248" t="s">
        <v>437</v>
      </c>
      <c r="B5" s="798">
        <v>67</v>
      </c>
      <c r="C5" s="250"/>
      <c r="D5" s="250"/>
      <c r="E5" s="816" t="s">
        <v>476</v>
      </c>
      <c r="F5" s="798">
        <v>4</v>
      </c>
    </row>
    <row r="6" spans="1:6" ht="15.75">
      <c r="A6" s="248" t="s">
        <v>438</v>
      </c>
      <c r="B6" s="798">
        <v>1</v>
      </c>
      <c r="C6" s="250"/>
      <c r="D6" s="250"/>
      <c r="E6" s="816" t="s">
        <v>477</v>
      </c>
      <c r="F6" s="798">
        <v>13</v>
      </c>
    </row>
    <row r="7" spans="1:6" ht="15.75">
      <c r="A7" s="248" t="s">
        <v>439</v>
      </c>
      <c r="B7" s="798">
        <v>48</v>
      </c>
      <c r="C7" s="250"/>
      <c r="D7" s="250"/>
      <c r="E7" s="816" t="s">
        <v>545</v>
      </c>
      <c r="F7" s="798">
        <v>1</v>
      </c>
    </row>
    <row r="8" spans="1:6" ht="15.75">
      <c r="A8" s="248" t="s">
        <v>440</v>
      </c>
      <c r="B8" s="798">
        <v>7</v>
      </c>
      <c r="C8" s="250"/>
      <c r="D8" s="250"/>
      <c r="E8" s="816" t="s">
        <v>478</v>
      </c>
      <c r="F8" s="798">
        <v>4</v>
      </c>
    </row>
    <row r="9" spans="1:6" ht="15.75">
      <c r="A9" s="248" t="s">
        <v>441</v>
      </c>
      <c r="B9" s="798">
        <v>2</v>
      </c>
      <c r="C9" s="250"/>
      <c r="D9" s="250"/>
      <c r="E9" s="816" t="s">
        <v>646</v>
      </c>
      <c r="F9" s="798">
        <v>1</v>
      </c>
    </row>
    <row r="10" spans="1:6" ht="15.75">
      <c r="A10" s="248" t="s">
        <v>442</v>
      </c>
      <c r="B10" s="798">
        <v>347</v>
      </c>
      <c r="C10" s="250"/>
      <c r="D10" s="250"/>
      <c r="E10" s="816" t="s">
        <v>479</v>
      </c>
      <c r="F10" s="798">
        <v>3</v>
      </c>
    </row>
    <row r="11" spans="1:6" ht="15.75">
      <c r="A11" s="248" t="s">
        <v>443</v>
      </c>
      <c r="B11" s="798">
        <v>27</v>
      </c>
      <c r="C11" s="250"/>
      <c r="D11" s="250"/>
      <c r="E11" s="816" t="s">
        <v>935</v>
      </c>
      <c r="F11" s="798">
        <v>3</v>
      </c>
    </row>
    <row r="12" spans="1:6" ht="15.75">
      <c r="A12" s="248" t="s">
        <v>444</v>
      </c>
      <c r="B12" s="798">
        <v>3</v>
      </c>
      <c r="C12" s="250"/>
      <c r="D12" s="250"/>
      <c r="E12" s="816" t="s">
        <v>480</v>
      </c>
      <c r="F12" s="798">
        <v>12</v>
      </c>
    </row>
    <row r="13" spans="1:6" ht="15.75">
      <c r="A13" s="248" t="s">
        <v>445</v>
      </c>
      <c r="B13" s="798">
        <v>1</v>
      </c>
      <c r="C13" s="250"/>
      <c r="D13" s="250"/>
      <c r="E13" s="816" t="s">
        <v>647</v>
      </c>
      <c r="F13" s="798">
        <v>1</v>
      </c>
    </row>
    <row r="14" spans="1:6" ht="15.75">
      <c r="A14" s="248" t="s">
        <v>639</v>
      </c>
      <c r="B14" s="798">
        <v>1</v>
      </c>
      <c r="C14" s="250"/>
      <c r="D14" s="250"/>
      <c r="E14" s="816" t="s">
        <v>481</v>
      </c>
      <c r="F14" s="798">
        <v>1</v>
      </c>
    </row>
    <row r="15" spans="1:6" ht="15.75">
      <c r="A15" s="248" t="s">
        <v>542</v>
      </c>
      <c r="B15" s="798">
        <v>1</v>
      </c>
      <c r="C15" s="250"/>
      <c r="D15" s="250"/>
      <c r="E15" s="816" t="s">
        <v>482</v>
      </c>
      <c r="F15" s="798">
        <v>2</v>
      </c>
    </row>
    <row r="16" spans="1:6" ht="15.75">
      <c r="A16" s="248" t="s">
        <v>446</v>
      </c>
      <c r="B16" s="798">
        <v>5</v>
      </c>
      <c r="C16" s="250"/>
      <c r="D16" s="250"/>
      <c r="E16" s="816" t="s">
        <v>483</v>
      </c>
      <c r="F16" s="798">
        <v>34</v>
      </c>
    </row>
    <row r="17" spans="1:6" ht="15.75">
      <c r="A17" s="248" t="s">
        <v>936</v>
      </c>
      <c r="B17" s="798">
        <v>1</v>
      </c>
      <c r="C17" s="250"/>
      <c r="D17" s="250"/>
      <c r="E17" s="816" t="s">
        <v>484</v>
      </c>
      <c r="F17" s="798">
        <v>3</v>
      </c>
    </row>
    <row r="18" spans="1:6" ht="15.75">
      <c r="A18" s="248" t="s">
        <v>447</v>
      </c>
      <c r="B18" s="798">
        <v>15</v>
      </c>
      <c r="C18" s="250"/>
      <c r="D18" s="250"/>
      <c r="E18" s="816" t="s">
        <v>937</v>
      </c>
      <c r="F18" s="798">
        <v>1</v>
      </c>
    </row>
    <row r="19" spans="1:6" ht="15.75">
      <c r="A19" s="248" t="s">
        <v>448</v>
      </c>
      <c r="B19" s="798">
        <v>2</v>
      </c>
      <c r="C19" s="250"/>
      <c r="D19" s="250"/>
      <c r="E19" s="816" t="s">
        <v>485</v>
      </c>
      <c r="F19" s="798">
        <v>1</v>
      </c>
    </row>
    <row r="20" spans="1:6" ht="15.75">
      <c r="A20" s="248" t="s">
        <v>449</v>
      </c>
      <c r="B20" s="798">
        <v>2</v>
      </c>
      <c r="C20" s="250"/>
      <c r="D20" s="250"/>
      <c r="E20" s="816" t="s">
        <v>648</v>
      </c>
      <c r="F20" s="798">
        <v>4</v>
      </c>
    </row>
    <row r="21" spans="1:6" ht="15.75">
      <c r="A21" s="248" t="s">
        <v>543</v>
      </c>
      <c r="B21" s="798">
        <v>1</v>
      </c>
      <c r="C21" s="250"/>
      <c r="D21" s="250"/>
      <c r="E21" s="816" t="s">
        <v>486</v>
      </c>
      <c r="F21" s="798">
        <v>20</v>
      </c>
    </row>
    <row r="22" spans="1:6" ht="15.75">
      <c r="A22" s="248" t="s">
        <v>450</v>
      </c>
      <c r="B22" s="798">
        <v>13</v>
      </c>
      <c r="C22" s="250"/>
      <c r="D22" s="250"/>
      <c r="E22" s="816" t="s">
        <v>487</v>
      </c>
      <c r="F22" s="798">
        <v>5</v>
      </c>
    </row>
    <row r="23" spans="1:6" ht="15.75">
      <c r="A23" s="248" t="s">
        <v>640</v>
      </c>
      <c r="B23" s="798">
        <v>2</v>
      </c>
      <c r="C23" s="250"/>
      <c r="D23" s="250"/>
      <c r="E23" s="816" t="s">
        <v>488</v>
      </c>
      <c r="F23" s="798">
        <v>48</v>
      </c>
    </row>
    <row r="24" spans="1:6" ht="15.75">
      <c r="A24" s="248" t="s">
        <v>451</v>
      </c>
      <c r="B24" s="798">
        <v>4</v>
      </c>
      <c r="C24" s="250"/>
      <c r="D24" s="250"/>
      <c r="E24" s="816" t="s">
        <v>489</v>
      </c>
      <c r="F24" s="798">
        <v>5</v>
      </c>
    </row>
    <row r="25" spans="1:6" ht="15.75">
      <c r="A25" s="248" t="s">
        <v>452</v>
      </c>
      <c r="B25" s="798">
        <v>66</v>
      </c>
      <c r="C25" s="250"/>
      <c r="D25" s="250"/>
      <c r="E25" s="816" t="s">
        <v>938</v>
      </c>
      <c r="F25" s="798">
        <v>1</v>
      </c>
    </row>
    <row r="26" spans="1:6" ht="15.75">
      <c r="A26" s="248" t="s">
        <v>641</v>
      </c>
      <c r="B26" s="798">
        <v>1</v>
      </c>
      <c r="C26" s="250"/>
      <c r="D26" s="250"/>
      <c r="E26" s="816" t="s">
        <v>490</v>
      </c>
      <c r="F26" s="798">
        <v>2</v>
      </c>
    </row>
    <row r="27" spans="1:6" ht="15.75">
      <c r="A27" s="248" t="s">
        <v>453</v>
      </c>
      <c r="B27" s="798">
        <v>4</v>
      </c>
      <c r="C27" s="250"/>
      <c r="D27" s="250"/>
      <c r="E27" s="816" t="s">
        <v>939</v>
      </c>
      <c r="F27" s="798">
        <v>1</v>
      </c>
    </row>
    <row r="28" spans="1:6" ht="15.75">
      <c r="A28" s="248" t="s">
        <v>454</v>
      </c>
      <c r="B28" s="798">
        <v>24</v>
      </c>
      <c r="C28" s="250"/>
      <c r="D28" s="250"/>
      <c r="E28" s="816" t="s">
        <v>491</v>
      </c>
      <c r="F28" s="798">
        <v>30</v>
      </c>
    </row>
    <row r="29" spans="1:6" ht="15.75">
      <c r="A29" s="248" t="s">
        <v>455</v>
      </c>
      <c r="B29" s="817">
        <v>6</v>
      </c>
      <c r="C29" s="250"/>
      <c r="D29" s="250"/>
      <c r="E29" s="816" t="s">
        <v>649</v>
      </c>
      <c r="F29" s="798">
        <v>1</v>
      </c>
    </row>
    <row r="30" spans="1:6" ht="15.75">
      <c r="A30" s="248" t="s">
        <v>456</v>
      </c>
      <c r="B30" s="798">
        <v>3</v>
      </c>
      <c r="C30" s="250"/>
      <c r="D30" s="250"/>
      <c r="E30" s="816" t="s">
        <v>1075</v>
      </c>
      <c r="F30" s="798">
        <v>7</v>
      </c>
    </row>
    <row r="31" spans="1:6" ht="15.75">
      <c r="A31" s="248" t="s">
        <v>642</v>
      </c>
      <c r="B31" s="798">
        <v>7</v>
      </c>
      <c r="C31" s="250"/>
      <c r="D31" s="250"/>
      <c r="E31" s="816" t="s">
        <v>650</v>
      </c>
      <c r="F31" s="798">
        <v>4</v>
      </c>
    </row>
    <row r="32" spans="1:6" ht="15.75">
      <c r="A32" s="248" t="s">
        <v>940</v>
      </c>
      <c r="B32" s="798">
        <v>1</v>
      </c>
      <c r="C32" s="250"/>
      <c r="D32" s="250"/>
      <c r="E32" s="816" t="s">
        <v>546</v>
      </c>
      <c r="F32" s="798">
        <v>1</v>
      </c>
    </row>
    <row r="33" spans="1:6" ht="15.75">
      <c r="A33" s="248" t="s">
        <v>643</v>
      </c>
      <c r="B33" s="798">
        <v>3</v>
      </c>
      <c r="C33" s="250"/>
      <c r="D33" s="250"/>
      <c r="E33" s="816" t="s">
        <v>492</v>
      </c>
      <c r="F33" s="798">
        <v>1</v>
      </c>
    </row>
    <row r="34" spans="1:6" ht="15.75">
      <c r="A34" s="248" t="s">
        <v>457</v>
      </c>
      <c r="B34" s="798">
        <v>4</v>
      </c>
      <c r="C34" s="250"/>
      <c r="D34" s="250"/>
      <c r="E34" s="816" t="s">
        <v>493</v>
      </c>
      <c r="F34" s="798">
        <v>11</v>
      </c>
    </row>
    <row r="35" spans="1:6" ht="15.75">
      <c r="A35" s="248" t="s">
        <v>458</v>
      </c>
      <c r="B35" s="798">
        <v>11</v>
      </c>
      <c r="C35" s="250"/>
      <c r="D35" s="250"/>
      <c r="E35" s="816" t="s">
        <v>494</v>
      </c>
      <c r="F35" s="798">
        <v>14</v>
      </c>
    </row>
    <row r="36" spans="1:6" ht="15.75">
      <c r="A36" s="248" t="s">
        <v>644</v>
      </c>
      <c r="B36" s="798">
        <v>2</v>
      </c>
      <c r="C36" s="250"/>
      <c r="D36" s="250"/>
      <c r="E36" s="816" t="s">
        <v>495</v>
      </c>
      <c r="F36" s="798">
        <v>3</v>
      </c>
    </row>
    <row r="37" spans="1:6" ht="15.75">
      <c r="A37" s="248" t="s">
        <v>459</v>
      </c>
      <c r="B37" s="798">
        <v>3</v>
      </c>
      <c r="C37" s="250"/>
      <c r="D37" s="250"/>
      <c r="E37" s="816" t="s">
        <v>496</v>
      </c>
      <c r="F37" s="798">
        <v>42</v>
      </c>
    </row>
    <row r="38" spans="1:6" ht="15.75">
      <c r="A38" s="248" t="s">
        <v>460</v>
      </c>
      <c r="B38" s="798">
        <v>11</v>
      </c>
      <c r="C38" s="250"/>
      <c r="D38" s="250"/>
      <c r="E38" s="816" t="s">
        <v>497</v>
      </c>
      <c r="F38" s="798">
        <v>6</v>
      </c>
    </row>
    <row r="39" spans="1:6" ht="15.75">
      <c r="A39" s="248" t="s">
        <v>461</v>
      </c>
      <c r="B39" s="798">
        <v>8</v>
      </c>
      <c r="C39" s="250"/>
      <c r="D39" s="250"/>
      <c r="E39" s="816" t="s">
        <v>941</v>
      </c>
      <c r="F39" s="798">
        <v>1</v>
      </c>
    </row>
    <row r="40" spans="1:6" ht="15.75">
      <c r="A40" s="248" t="s">
        <v>462</v>
      </c>
      <c r="B40" s="798">
        <v>14</v>
      </c>
      <c r="C40" s="250"/>
      <c r="D40" s="250"/>
      <c r="E40" s="816" t="s">
        <v>942</v>
      </c>
      <c r="F40" s="798">
        <v>1</v>
      </c>
    </row>
    <row r="41" spans="1:6" ht="15.75">
      <c r="A41" s="248" t="s">
        <v>463</v>
      </c>
      <c r="B41" s="798">
        <v>373</v>
      </c>
      <c r="C41" s="250"/>
      <c r="D41" s="250"/>
      <c r="E41" s="816" t="s">
        <v>498</v>
      </c>
      <c r="F41" s="798">
        <v>1</v>
      </c>
    </row>
    <row r="42" spans="1:6" ht="15.75">
      <c r="A42" s="248" t="s">
        <v>645</v>
      </c>
      <c r="B42" s="798">
        <v>1</v>
      </c>
      <c r="C42" s="250"/>
      <c r="D42" s="250"/>
      <c r="E42" s="816" t="s">
        <v>12</v>
      </c>
      <c r="F42" s="798">
        <v>7</v>
      </c>
    </row>
    <row r="43" spans="1:6" ht="15.75">
      <c r="A43" s="248" t="s">
        <v>464</v>
      </c>
      <c r="B43" s="798">
        <v>1</v>
      </c>
      <c r="C43" s="250"/>
      <c r="D43" s="250"/>
      <c r="E43" s="816" t="s">
        <v>499</v>
      </c>
      <c r="F43" s="798">
        <v>78</v>
      </c>
    </row>
    <row r="44" spans="1:6" ht="15.75">
      <c r="A44" s="248" t="s">
        <v>465</v>
      </c>
      <c r="B44" s="798">
        <v>2</v>
      </c>
      <c r="C44" s="250"/>
      <c r="D44" s="250"/>
      <c r="E44" s="816" t="s">
        <v>500</v>
      </c>
      <c r="F44" s="798">
        <v>5</v>
      </c>
    </row>
    <row r="45" spans="1:6" ht="15.75">
      <c r="A45" s="248" t="s">
        <v>466</v>
      </c>
      <c r="B45" s="798">
        <v>2</v>
      </c>
      <c r="C45" s="250"/>
      <c r="D45" s="250"/>
      <c r="E45" s="816" t="s">
        <v>501</v>
      </c>
      <c r="F45" s="798">
        <v>5</v>
      </c>
    </row>
    <row r="46" spans="1:6" ht="15.75">
      <c r="A46" s="244" t="s">
        <v>467</v>
      </c>
      <c r="B46" s="798">
        <v>11</v>
      </c>
      <c r="C46" s="250"/>
      <c r="D46" s="250"/>
      <c r="E46" s="816" t="s">
        <v>943</v>
      </c>
      <c r="F46" s="798">
        <v>61</v>
      </c>
    </row>
    <row r="47" spans="1:6" ht="15.75">
      <c r="A47" s="244" t="s">
        <v>944</v>
      </c>
      <c r="B47" s="798">
        <v>1</v>
      </c>
      <c r="C47" s="250"/>
      <c r="D47" s="250"/>
      <c r="E47" s="816" t="s">
        <v>502</v>
      </c>
      <c r="F47" s="798">
        <v>11</v>
      </c>
    </row>
    <row r="48" spans="1:6" ht="15.75">
      <c r="A48" s="248" t="s">
        <v>468</v>
      </c>
      <c r="B48" s="798">
        <v>5</v>
      </c>
      <c r="C48" s="250"/>
      <c r="D48" s="250"/>
      <c r="E48" s="816" t="s">
        <v>503</v>
      </c>
      <c r="F48" s="798">
        <v>6</v>
      </c>
    </row>
    <row r="49" spans="1:6" ht="15.75">
      <c r="A49" s="248" t="s">
        <v>469</v>
      </c>
      <c r="B49" s="798">
        <v>2</v>
      </c>
      <c r="C49" s="250"/>
      <c r="D49" s="250"/>
      <c r="E49" s="816" t="s">
        <v>504</v>
      </c>
      <c r="F49" s="798">
        <v>2</v>
      </c>
    </row>
    <row r="50" spans="1:6" ht="15.75">
      <c r="A50" s="248" t="s">
        <v>471</v>
      </c>
      <c r="B50" s="798">
        <v>2</v>
      </c>
      <c r="C50" s="250"/>
      <c r="D50" s="250"/>
      <c r="E50" s="816" t="s">
        <v>505</v>
      </c>
      <c r="F50" s="798">
        <v>8</v>
      </c>
    </row>
    <row r="51" spans="1:6" ht="15.75">
      <c r="A51" s="677" t="s">
        <v>472</v>
      </c>
      <c r="B51" s="817">
        <v>2</v>
      </c>
      <c r="C51" s="250"/>
      <c r="D51" s="250"/>
      <c r="E51" s="818" t="s">
        <v>945</v>
      </c>
      <c r="F51" s="819">
        <v>1</v>
      </c>
    </row>
    <row r="52" spans="1:6" ht="16.5" thickBot="1">
      <c r="A52" s="816" t="s">
        <v>473</v>
      </c>
      <c r="B52" s="798">
        <v>58</v>
      </c>
      <c r="C52" s="250"/>
      <c r="D52" s="250"/>
      <c r="E52" s="818" t="s">
        <v>658</v>
      </c>
      <c r="F52" s="819">
        <v>1</v>
      </c>
    </row>
    <row r="53" spans="1:6" ht="16.5" thickBot="1">
      <c r="A53" s="820" t="s">
        <v>474</v>
      </c>
      <c r="B53" s="821">
        <v>8</v>
      </c>
      <c r="C53" s="250"/>
      <c r="D53" s="250"/>
      <c r="E53" s="822" t="s">
        <v>192</v>
      </c>
      <c r="F53" s="511">
        <f>SUM(B3:B53)+SUM(F3:F52)</f>
        <v>1876</v>
      </c>
    </row>
    <row r="55" spans="1:4" ht="15.75">
      <c r="A55" s="1724" t="s">
        <v>13</v>
      </c>
      <c r="B55" s="1725"/>
      <c r="C55" s="43"/>
      <c r="D55" s="43"/>
    </row>
    <row r="56" spans="1:4" ht="12.75">
      <c r="A56" s="371"/>
      <c r="B56" s="24"/>
      <c r="C56" s="43"/>
      <c r="D56" s="43"/>
    </row>
    <row r="57" spans="1:4" ht="12.75">
      <c r="A57" s="372"/>
      <c r="B57" s="105"/>
      <c r="C57" s="43"/>
      <c r="D57" s="43"/>
    </row>
    <row r="58" spans="1:4" ht="12.75">
      <c r="A58" s="372"/>
      <c r="B58" s="105"/>
      <c r="C58" s="43"/>
      <c r="D58" s="43"/>
    </row>
    <row r="59" spans="1:4" ht="12.75">
      <c r="A59" s="372"/>
      <c r="B59" s="105"/>
      <c r="C59" s="43"/>
      <c r="D59" s="43"/>
    </row>
    <row r="60" spans="1:4" ht="12.75">
      <c r="A60" s="372"/>
      <c r="B60" s="105"/>
      <c r="C60" s="43"/>
      <c r="D60" s="43"/>
    </row>
    <row r="61" spans="1:4" ht="12.75">
      <c r="A61" s="372"/>
      <c r="B61" s="105"/>
      <c r="C61" s="43"/>
      <c r="D61" s="43"/>
    </row>
    <row r="62" spans="1:4" ht="12.75">
      <c r="A62" s="372"/>
      <c r="B62" s="105"/>
      <c r="C62" s="43"/>
      <c r="D62" s="43"/>
    </row>
    <row r="63" spans="1:4" ht="12.75">
      <c r="A63" s="372"/>
      <c r="B63" s="105"/>
      <c r="C63" s="43"/>
      <c r="D63" s="43"/>
    </row>
    <row r="64" spans="1:4" ht="12.75">
      <c r="A64" s="372"/>
      <c r="B64" s="105"/>
      <c r="C64" s="43"/>
      <c r="D64" s="43"/>
    </row>
    <row r="65" spans="1:4" ht="12.75">
      <c r="A65" s="372"/>
      <c r="B65" s="105"/>
      <c r="C65" s="43"/>
      <c r="D65" s="43"/>
    </row>
    <row r="66" spans="1:4" ht="12.75">
      <c r="A66" s="372"/>
      <c r="B66" s="105"/>
      <c r="C66" s="43"/>
      <c r="D66" s="43"/>
    </row>
    <row r="67" spans="1:4" ht="12.75">
      <c r="A67" s="372"/>
      <c r="B67" s="105"/>
      <c r="C67" s="43"/>
      <c r="D67" s="43"/>
    </row>
    <row r="68" spans="1:4" ht="12.75">
      <c r="A68" s="372"/>
      <c r="B68" s="105"/>
      <c r="C68" s="43"/>
      <c r="D68" s="43"/>
    </row>
    <row r="69" spans="1:4" ht="12.75">
      <c r="A69" s="372"/>
      <c r="B69" s="105"/>
      <c r="C69" s="43"/>
      <c r="D69" s="43"/>
    </row>
    <row r="70" spans="1:4" ht="12.75">
      <c r="A70" s="372"/>
      <c r="B70" s="105"/>
      <c r="C70" s="43"/>
      <c r="D70" s="43"/>
    </row>
    <row r="71" spans="1:4" ht="12.75">
      <c r="A71" s="372"/>
      <c r="B71" s="105"/>
      <c r="C71" s="43"/>
      <c r="D71" s="43"/>
    </row>
    <row r="72" spans="1:4" ht="12.75">
      <c r="A72" s="372"/>
      <c r="B72" s="105"/>
      <c r="C72" s="43"/>
      <c r="D72" s="43"/>
    </row>
    <row r="73" spans="1:4" ht="12.75">
      <c r="A73" s="372"/>
      <c r="B73" s="105"/>
      <c r="C73" s="43"/>
      <c r="D73" s="43"/>
    </row>
    <row r="74" spans="1:4" ht="12.75">
      <c r="A74" s="372"/>
      <c r="B74" s="105"/>
      <c r="C74" s="43"/>
      <c r="D74" s="43"/>
    </row>
    <row r="75" spans="1:2" ht="12.75">
      <c r="A75" s="372"/>
      <c r="B75" s="105"/>
    </row>
    <row r="76" spans="1:2" ht="12.75">
      <c r="A76" s="372"/>
      <c r="B76" s="105"/>
    </row>
    <row r="77" spans="1:2" ht="12.75">
      <c r="A77" s="372"/>
      <c r="B77" s="105"/>
    </row>
    <row r="78" spans="1:2" ht="12.75">
      <c r="A78" s="372"/>
      <c r="B78" s="105"/>
    </row>
    <row r="79" spans="1:2" ht="12.75">
      <c r="A79" s="372"/>
      <c r="B79" s="105"/>
    </row>
    <row r="80" spans="1:2" ht="12.75">
      <c r="A80" s="372"/>
      <c r="B80" s="105"/>
    </row>
    <row r="81" spans="1:2" ht="12.75">
      <c r="A81" s="372"/>
      <c r="B81" s="105"/>
    </row>
    <row r="82" spans="1:2" ht="12.75">
      <c r="A82" s="372"/>
      <c r="B82" s="105"/>
    </row>
    <row r="83" spans="1:2" ht="12.75">
      <c r="A83" s="372"/>
      <c r="B83" s="105"/>
    </row>
    <row r="84" spans="1:2" ht="12.75">
      <c r="A84" s="372"/>
      <c r="B84" s="105"/>
    </row>
    <row r="85" spans="1:2" ht="12.75">
      <c r="A85" s="372"/>
      <c r="B85" s="105"/>
    </row>
    <row r="86" spans="1:2" ht="12.75">
      <c r="A86" s="372"/>
      <c r="B86" s="105"/>
    </row>
    <row r="87" spans="1:2" ht="12.75">
      <c r="A87" s="372"/>
      <c r="B87" s="105"/>
    </row>
    <row r="88" spans="1:2" ht="12.75">
      <c r="A88" s="372"/>
      <c r="B88" s="105"/>
    </row>
    <row r="89" spans="1:2" ht="12.75">
      <c r="A89" s="372"/>
      <c r="B89" s="105"/>
    </row>
    <row r="90" spans="1:2" ht="12.75">
      <c r="A90" s="372"/>
      <c r="B90" s="105"/>
    </row>
    <row r="91" spans="1:2" ht="12.75">
      <c r="A91" s="372"/>
      <c r="B91" s="105"/>
    </row>
    <row r="92" spans="1:2" ht="12.75">
      <c r="A92" s="372"/>
      <c r="B92" s="105"/>
    </row>
    <row r="93" spans="1:2" ht="12.75">
      <c r="A93" s="372"/>
      <c r="B93" s="105"/>
    </row>
    <row r="94" spans="1:2" ht="12.75">
      <c r="A94" s="372"/>
      <c r="B94" s="105"/>
    </row>
    <row r="95" spans="1:2" ht="12.75">
      <c r="A95" s="372"/>
      <c r="B95" s="105"/>
    </row>
    <row r="96" spans="1:2" ht="12.75">
      <c r="A96" s="372"/>
      <c r="B96" s="105"/>
    </row>
    <row r="97" spans="1:2" ht="12.75">
      <c r="A97" s="372"/>
      <c r="B97" s="105"/>
    </row>
    <row r="98" spans="1:2" ht="12.75">
      <c r="A98" s="372"/>
      <c r="B98" s="105"/>
    </row>
    <row r="99" spans="1:2" ht="12.75">
      <c r="A99" s="372"/>
      <c r="B99" s="105"/>
    </row>
    <row r="100" spans="1:2" ht="12.75">
      <c r="A100" s="372"/>
      <c r="B100" s="105"/>
    </row>
    <row r="101" spans="1:2" ht="12.75">
      <c r="A101" s="372"/>
      <c r="B101" s="105"/>
    </row>
    <row r="102" spans="1:2" ht="12.75">
      <c r="A102" s="371"/>
      <c r="B102" s="24"/>
    </row>
  </sheetData>
  <sheetProtection/>
  <printOptions/>
  <pageMargins left="0.75" right="0.75" top="1" bottom="1" header="0.5" footer="0.5"/>
  <pageSetup horizontalDpi="600" verticalDpi="600" orientation="portrait" paperSize="9" scale="76" r:id="rId1"/>
  <headerFooter alignWithMargins="0">
    <oddHeader>&amp;C&amp;"Times New Roman,Kalın"&amp;12 ULUSLARARASI ÖĞRENCİLERİN ÜLKELERE GÖRE DAĞILIMI
 (2012-2013 EĞİTİM ÖĞRETİM YILI I. DÖNEMİ)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2"/>
  </sheetPr>
  <dimension ref="A1:H55"/>
  <sheetViews>
    <sheetView view="pageLayout" workbookViewId="0" topLeftCell="A1">
      <selection activeCell="A35" sqref="A35:IV35"/>
    </sheetView>
  </sheetViews>
  <sheetFormatPr defaultColWidth="9.140625" defaultRowHeight="12.75"/>
  <cols>
    <col min="1" max="1" width="37.7109375" style="100" customWidth="1"/>
    <col min="2" max="2" width="17.140625" style="109" customWidth="1"/>
    <col min="3" max="3" width="45.00390625" style="98" customWidth="1"/>
    <col min="4" max="4" width="25.8515625" style="98" customWidth="1"/>
    <col min="5" max="5" width="35.00390625" style="98" customWidth="1"/>
    <col min="6" max="6" width="18.7109375" style="98" customWidth="1"/>
    <col min="7" max="7" width="12.8515625" style="98" customWidth="1"/>
    <col min="8" max="8" width="14.00390625" style="98" customWidth="1"/>
    <col min="9" max="16384" width="9.140625" style="98" customWidth="1"/>
  </cols>
  <sheetData>
    <row r="1" spans="1:8" s="97" customFormat="1" ht="15.75">
      <c r="A1" s="2051" t="s">
        <v>754</v>
      </c>
      <c r="B1" s="2052"/>
      <c r="C1" s="2052"/>
      <c r="D1" s="2052"/>
      <c r="E1" s="2052"/>
      <c r="F1" s="2052"/>
      <c r="G1" s="2052"/>
      <c r="H1" s="2052"/>
    </row>
    <row r="2" spans="1:8" ht="13.5" thickBot="1">
      <c r="A2" s="456"/>
      <c r="F2" s="234"/>
      <c r="G2" s="234"/>
      <c r="H2" s="234"/>
    </row>
    <row r="3" spans="1:8" s="99" customFormat="1" ht="60" customHeight="1" thickBot="1">
      <c r="A3" s="1311" t="s">
        <v>665</v>
      </c>
      <c r="B3" s="1311" t="s">
        <v>95</v>
      </c>
      <c r="C3" s="1311" t="s">
        <v>96</v>
      </c>
      <c r="D3" s="1311" t="s">
        <v>97</v>
      </c>
      <c r="E3" s="1322" t="s">
        <v>98</v>
      </c>
      <c r="F3" s="1322" t="s">
        <v>21</v>
      </c>
      <c r="G3" s="1322" t="s">
        <v>19</v>
      </c>
      <c r="H3" s="1322" t="s">
        <v>20</v>
      </c>
    </row>
    <row r="4" spans="1:8" ht="19.5" customHeight="1">
      <c r="A4" s="1312" t="s">
        <v>102</v>
      </c>
      <c r="B4" s="1316" t="s">
        <v>17</v>
      </c>
      <c r="C4" s="1312" t="s">
        <v>741</v>
      </c>
      <c r="D4" s="1320" t="s">
        <v>1031</v>
      </c>
      <c r="E4" s="1320" t="s">
        <v>369</v>
      </c>
      <c r="F4" s="1323">
        <v>14</v>
      </c>
      <c r="G4" s="1323">
        <v>109</v>
      </c>
      <c r="H4" s="922">
        <v>66</v>
      </c>
    </row>
    <row r="5" spans="1:8" ht="19.5" customHeight="1">
      <c r="A5" s="1313" t="s">
        <v>103</v>
      </c>
      <c r="B5" s="1317" t="s">
        <v>17</v>
      </c>
      <c r="C5" s="1313" t="s">
        <v>219</v>
      </c>
      <c r="D5" s="1319" t="s">
        <v>104</v>
      </c>
      <c r="E5" s="1319" t="s">
        <v>369</v>
      </c>
      <c r="F5" s="1324">
        <v>7</v>
      </c>
      <c r="G5" s="1324">
        <v>61</v>
      </c>
      <c r="H5" s="923">
        <v>63</v>
      </c>
    </row>
    <row r="6" spans="1:8" ht="19.5" customHeight="1">
      <c r="A6" s="1313" t="s">
        <v>102</v>
      </c>
      <c r="B6" s="1317" t="s">
        <v>17</v>
      </c>
      <c r="C6" s="1313" t="s">
        <v>216</v>
      </c>
      <c r="D6" s="1319" t="s">
        <v>1031</v>
      </c>
      <c r="E6" s="1319" t="s">
        <v>369</v>
      </c>
      <c r="F6" s="1324">
        <v>31</v>
      </c>
      <c r="G6" s="1324">
        <v>147</v>
      </c>
      <c r="H6" s="923">
        <v>62</v>
      </c>
    </row>
    <row r="7" spans="1:8" ht="19.5" customHeight="1">
      <c r="A7" s="1313" t="s">
        <v>105</v>
      </c>
      <c r="B7" s="1317" t="s">
        <v>462</v>
      </c>
      <c r="C7" s="1319" t="s">
        <v>106</v>
      </c>
      <c r="D7" s="1319" t="s">
        <v>123</v>
      </c>
      <c r="E7" s="1319" t="s">
        <v>666</v>
      </c>
      <c r="F7" s="1324">
        <v>4</v>
      </c>
      <c r="G7" s="1324">
        <v>4</v>
      </c>
      <c r="H7" s="923">
        <v>8</v>
      </c>
    </row>
    <row r="8" spans="1:8" ht="19.5" customHeight="1">
      <c r="A8" s="1313" t="s">
        <v>594</v>
      </c>
      <c r="B8" s="1317" t="s">
        <v>437</v>
      </c>
      <c r="C8" s="1319" t="s">
        <v>737</v>
      </c>
      <c r="D8" s="1319" t="s">
        <v>304</v>
      </c>
      <c r="E8" s="1319" t="s">
        <v>614</v>
      </c>
      <c r="F8" s="1324">
        <v>17</v>
      </c>
      <c r="G8" s="1324">
        <v>47</v>
      </c>
      <c r="H8" s="923">
        <v>18</v>
      </c>
    </row>
    <row r="9" spans="1:8" ht="19.5" customHeight="1">
      <c r="A9" s="1313" t="s">
        <v>685</v>
      </c>
      <c r="B9" s="1317" t="s">
        <v>460</v>
      </c>
      <c r="C9" s="1319" t="s">
        <v>686</v>
      </c>
      <c r="D9" s="1319" t="s">
        <v>305</v>
      </c>
      <c r="E9" s="1319" t="s">
        <v>613</v>
      </c>
      <c r="F9" s="1324"/>
      <c r="G9" s="1324"/>
      <c r="H9" s="923">
        <v>2</v>
      </c>
    </row>
    <row r="10" spans="1:8" ht="19.5" customHeight="1">
      <c r="A10" s="1313" t="s">
        <v>685</v>
      </c>
      <c r="B10" s="1317" t="s">
        <v>460</v>
      </c>
      <c r="C10" s="1319" t="s">
        <v>573</v>
      </c>
      <c r="D10" s="1319" t="s">
        <v>305</v>
      </c>
      <c r="E10" s="1319" t="s">
        <v>613</v>
      </c>
      <c r="F10" s="1324"/>
      <c r="G10" s="1324"/>
      <c r="H10" s="923">
        <v>9</v>
      </c>
    </row>
    <row r="11" spans="1:8" ht="19.5" customHeight="1">
      <c r="A11" s="1314" t="s">
        <v>610</v>
      </c>
      <c r="B11" s="1317" t="s">
        <v>467</v>
      </c>
      <c r="C11" s="2057" t="s">
        <v>612</v>
      </c>
      <c r="D11" s="2057" t="s">
        <v>305</v>
      </c>
      <c r="E11" s="2057" t="s">
        <v>613</v>
      </c>
      <c r="F11" s="2053">
        <v>1</v>
      </c>
      <c r="G11" s="2053">
        <v>3</v>
      </c>
      <c r="H11" s="2055"/>
    </row>
    <row r="12" spans="1:8" ht="19.5" customHeight="1">
      <c r="A12" s="1313" t="s">
        <v>609</v>
      </c>
      <c r="B12" s="1317" t="s">
        <v>505</v>
      </c>
      <c r="C12" s="2058"/>
      <c r="D12" s="2058"/>
      <c r="E12" s="2058"/>
      <c r="F12" s="2054"/>
      <c r="G12" s="2054"/>
      <c r="H12" s="2056"/>
    </row>
    <row r="13" spans="1:8" ht="19.5" customHeight="1">
      <c r="A13" s="1313" t="s">
        <v>611</v>
      </c>
      <c r="B13" s="1317" t="s">
        <v>455</v>
      </c>
      <c r="C13" s="2058"/>
      <c r="D13" s="2058"/>
      <c r="E13" s="2058"/>
      <c r="F13" s="2054"/>
      <c r="G13" s="2054"/>
      <c r="H13" s="2056"/>
    </row>
    <row r="14" spans="1:8" ht="19.5" customHeight="1">
      <c r="A14" s="1313" t="s">
        <v>596</v>
      </c>
      <c r="B14" s="1317" t="s">
        <v>460</v>
      </c>
      <c r="C14" s="1319" t="s">
        <v>228</v>
      </c>
      <c r="D14" s="1319" t="s">
        <v>305</v>
      </c>
      <c r="E14" s="1319" t="s">
        <v>613</v>
      </c>
      <c r="F14" s="1325"/>
      <c r="G14" s="1325">
        <v>5</v>
      </c>
      <c r="H14" s="923"/>
    </row>
    <row r="15" spans="1:8" ht="30" customHeight="1">
      <c r="A15" s="1313" t="s">
        <v>126</v>
      </c>
      <c r="B15" s="1317" t="s">
        <v>455</v>
      </c>
      <c r="C15" s="1314" t="s">
        <v>600</v>
      </c>
      <c r="D15" s="1802" t="s">
        <v>305</v>
      </c>
      <c r="E15" s="1802" t="s">
        <v>284</v>
      </c>
      <c r="F15" s="1324"/>
      <c r="G15" s="1324"/>
      <c r="H15" s="923">
        <v>1</v>
      </c>
    </row>
    <row r="16" spans="1:8" ht="19.5" customHeight="1">
      <c r="A16" s="1313" t="s">
        <v>127</v>
      </c>
      <c r="B16" s="1317" t="s">
        <v>460</v>
      </c>
      <c r="C16" s="1319" t="s">
        <v>600</v>
      </c>
      <c r="D16" s="1319" t="s">
        <v>305</v>
      </c>
      <c r="E16" s="1319" t="s">
        <v>284</v>
      </c>
      <c r="F16" s="1324"/>
      <c r="G16" s="1324"/>
      <c r="H16" s="923">
        <v>1</v>
      </c>
    </row>
    <row r="17" spans="1:8" ht="19.5" customHeight="1">
      <c r="A17" s="1313" t="s">
        <v>720</v>
      </c>
      <c r="B17" s="1317" t="s">
        <v>455</v>
      </c>
      <c r="C17" s="1319" t="s">
        <v>125</v>
      </c>
      <c r="D17" s="1319" t="s">
        <v>305</v>
      </c>
      <c r="E17" s="1319" t="s">
        <v>284</v>
      </c>
      <c r="F17" s="1324"/>
      <c r="G17" s="1324"/>
      <c r="H17" s="923">
        <v>1</v>
      </c>
    </row>
    <row r="18" spans="1:8" ht="19.5" customHeight="1">
      <c r="A18" s="1313" t="s">
        <v>138</v>
      </c>
      <c r="B18" s="1317" t="s">
        <v>455</v>
      </c>
      <c r="C18" s="1319" t="s">
        <v>139</v>
      </c>
      <c r="D18" s="1319" t="s">
        <v>305</v>
      </c>
      <c r="E18" s="1319" t="s">
        <v>284</v>
      </c>
      <c r="F18" s="1324"/>
      <c r="G18" s="1324"/>
      <c r="H18" s="923">
        <v>1</v>
      </c>
    </row>
    <row r="19" spans="1:8" s="109" customFormat="1" ht="19.5" customHeight="1">
      <c r="A19" s="1313" t="s">
        <v>141</v>
      </c>
      <c r="B19" s="1317" t="s">
        <v>455</v>
      </c>
      <c r="C19" s="1313" t="s">
        <v>142</v>
      </c>
      <c r="D19" s="1319" t="s">
        <v>305</v>
      </c>
      <c r="E19" s="1319" t="s">
        <v>284</v>
      </c>
      <c r="F19" s="1324"/>
      <c r="G19" s="1324"/>
      <c r="H19" s="923">
        <v>1</v>
      </c>
    </row>
    <row r="20" spans="1:8" ht="19.5" customHeight="1">
      <c r="A20" s="1313" t="s">
        <v>143</v>
      </c>
      <c r="B20" s="1317" t="s">
        <v>455</v>
      </c>
      <c r="C20" s="1319" t="s">
        <v>144</v>
      </c>
      <c r="D20" s="1319" t="s">
        <v>305</v>
      </c>
      <c r="E20" s="1319" t="s">
        <v>284</v>
      </c>
      <c r="F20" s="1324"/>
      <c r="G20" s="1324"/>
      <c r="H20" s="923">
        <v>1</v>
      </c>
    </row>
    <row r="21" spans="1:8" ht="19.5" customHeight="1">
      <c r="A21" s="1313" t="s">
        <v>595</v>
      </c>
      <c r="B21" s="1317" t="s">
        <v>17</v>
      </c>
      <c r="C21" s="1313" t="s">
        <v>601</v>
      </c>
      <c r="D21" s="1319" t="s">
        <v>305</v>
      </c>
      <c r="E21" s="1319" t="s">
        <v>284</v>
      </c>
      <c r="F21" s="1324">
        <v>1</v>
      </c>
      <c r="G21" s="1324">
        <v>1</v>
      </c>
      <c r="H21" s="923"/>
    </row>
    <row r="22" spans="1:8" ht="19.5" customHeight="1">
      <c r="A22" s="1313" t="s">
        <v>574</v>
      </c>
      <c r="B22" s="1317" t="s">
        <v>455</v>
      </c>
      <c r="C22" s="1313" t="s">
        <v>125</v>
      </c>
      <c r="D22" s="1319" t="s">
        <v>305</v>
      </c>
      <c r="E22" s="1319" t="s">
        <v>284</v>
      </c>
      <c r="F22" s="1324"/>
      <c r="G22" s="1324"/>
      <c r="H22" s="923">
        <v>1</v>
      </c>
    </row>
    <row r="23" spans="1:8" ht="30" customHeight="1">
      <c r="A23" s="1313" t="s">
        <v>575</v>
      </c>
      <c r="B23" s="1317" t="s">
        <v>455</v>
      </c>
      <c r="C23" s="1802" t="s">
        <v>601</v>
      </c>
      <c r="D23" s="1802" t="s">
        <v>305</v>
      </c>
      <c r="E23" s="1802" t="s">
        <v>284</v>
      </c>
      <c r="F23" s="1324"/>
      <c r="G23" s="1324"/>
      <c r="H23" s="923">
        <v>1</v>
      </c>
    </row>
    <row r="24" spans="1:8" ht="19.5" customHeight="1">
      <c r="A24" s="1313" t="s">
        <v>576</v>
      </c>
      <c r="B24" s="1317" t="s">
        <v>455</v>
      </c>
      <c r="C24" s="1313" t="s">
        <v>295</v>
      </c>
      <c r="D24" s="1319" t="s">
        <v>305</v>
      </c>
      <c r="E24" s="1319" t="s">
        <v>284</v>
      </c>
      <c r="F24" s="1324"/>
      <c r="G24" s="1324"/>
      <c r="H24" s="923">
        <v>1</v>
      </c>
    </row>
    <row r="25" spans="1:8" ht="19.5" customHeight="1">
      <c r="A25" s="1313" t="s">
        <v>595</v>
      </c>
      <c r="B25" s="1317" t="s">
        <v>17</v>
      </c>
      <c r="C25" s="1313" t="s">
        <v>225</v>
      </c>
      <c r="D25" s="1319" t="s">
        <v>305</v>
      </c>
      <c r="E25" s="1319" t="s">
        <v>284</v>
      </c>
      <c r="F25" s="1324"/>
      <c r="G25" s="1324"/>
      <c r="H25" s="923"/>
    </row>
    <row r="26" spans="1:8" ht="19.5" customHeight="1" thickBot="1">
      <c r="A26" s="1315" t="s">
        <v>970</v>
      </c>
      <c r="B26" s="1318" t="s">
        <v>455</v>
      </c>
      <c r="C26" s="583" t="s">
        <v>971</v>
      </c>
      <c r="D26" s="1321" t="s">
        <v>972</v>
      </c>
      <c r="E26" s="1321" t="s">
        <v>284</v>
      </c>
      <c r="F26" s="1810">
        <v>1</v>
      </c>
      <c r="G26" s="1810">
        <v>1</v>
      </c>
      <c r="H26" s="1811"/>
    </row>
    <row r="27" spans="1:8" ht="15.75">
      <c r="A27" s="921" t="s">
        <v>18</v>
      </c>
      <c r="B27" s="920"/>
      <c r="C27" s="919"/>
      <c r="D27" s="919"/>
      <c r="E27" s="919"/>
      <c r="F27" s="919"/>
      <c r="G27" s="919"/>
      <c r="H27" s="919"/>
    </row>
    <row r="28" ht="12.75">
      <c r="A28" s="98"/>
    </row>
    <row r="29" ht="12.75">
      <c r="A29" s="98"/>
    </row>
    <row r="30" ht="12.75">
      <c r="A30" s="98"/>
    </row>
    <row r="31" spans="1:3" ht="12.75">
      <c r="A31" s="98"/>
      <c r="C31" s="133"/>
    </row>
    <row r="32" ht="12.75">
      <c r="A32" s="98"/>
    </row>
    <row r="33" ht="12.75">
      <c r="A33" s="98"/>
    </row>
    <row r="34" ht="12.75">
      <c r="A34" s="98"/>
    </row>
    <row r="35" ht="12.75">
      <c r="A35" s="98"/>
    </row>
    <row r="36" ht="12.75">
      <c r="A36" s="98"/>
    </row>
    <row r="37" ht="12.75">
      <c r="A37" s="98"/>
    </row>
    <row r="38" ht="12.75">
      <c r="A38" s="98"/>
    </row>
    <row r="39" ht="12.75">
      <c r="A39" s="98"/>
    </row>
    <row r="40" ht="12.75">
      <c r="A40" s="98"/>
    </row>
    <row r="41" ht="12.75">
      <c r="A41" s="98"/>
    </row>
    <row r="42" ht="12.75">
      <c r="A42" s="98"/>
    </row>
    <row r="43" ht="12.75">
      <c r="A43" s="98"/>
    </row>
    <row r="44" ht="12.75">
      <c r="A44" s="98"/>
    </row>
    <row r="45" ht="12.75">
      <c r="A45" s="98"/>
    </row>
    <row r="46" ht="12.75">
      <c r="A46" s="98"/>
    </row>
    <row r="47" ht="12.75">
      <c r="A47" s="98"/>
    </row>
    <row r="48" ht="12.75">
      <c r="A48" s="98"/>
    </row>
    <row r="49" ht="12.75">
      <c r="A49" s="98"/>
    </row>
    <row r="50" ht="12.75">
      <c r="A50" s="98"/>
    </row>
    <row r="51" ht="12.75">
      <c r="A51" s="98"/>
    </row>
    <row r="52" ht="12.75">
      <c r="A52" s="98"/>
    </row>
    <row r="53" ht="12.75">
      <c r="A53" s="98"/>
    </row>
    <row r="54" ht="12.75">
      <c r="A54" s="98"/>
    </row>
    <row r="55" ht="12.75">
      <c r="A55" s="98"/>
    </row>
  </sheetData>
  <sheetProtection/>
  <mergeCells count="7">
    <mergeCell ref="A1:H1"/>
    <mergeCell ref="G11:G13"/>
    <mergeCell ref="H11:H13"/>
    <mergeCell ref="C11:C13"/>
    <mergeCell ref="D11:D13"/>
    <mergeCell ref="E11:E13"/>
    <mergeCell ref="F11:F13"/>
  </mergeCells>
  <printOptions/>
  <pageMargins left="0.7480314960629921" right="0.7480314960629921" top="0.3937007874015748" bottom="0.7874015748031497" header="0.5118110236220472" footer="0.5118110236220472"/>
  <pageSetup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G27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59" t="s">
        <v>555</v>
      </c>
      <c r="C1" s="160"/>
      <c r="D1" s="168"/>
      <c r="E1" s="168"/>
    </row>
    <row r="2" spans="2:5" ht="12.75">
      <c r="B2" s="159" t="s">
        <v>556</v>
      </c>
      <c r="C2" s="160"/>
      <c r="D2" s="168"/>
      <c r="E2" s="168"/>
    </row>
    <row r="3" spans="2:5" ht="12.75">
      <c r="B3" s="161"/>
      <c r="C3" s="161"/>
      <c r="D3" s="169"/>
      <c r="E3" s="169"/>
    </row>
    <row r="4" spans="2:5" ht="38.25">
      <c r="B4" s="162" t="s">
        <v>557</v>
      </c>
      <c r="C4" s="161"/>
      <c r="D4" s="169"/>
      <c r="E4" s="169"/>
    </row>
    <row r="5" spans="2:5" ht="12.75">
      <c r="B5" s="161"/>
      <c r="C5" s="161"/>
      <c r="D5" s="169"/>
      <c r="E5" s="169"/>
    </row>
    <row r="6" spans="2:5" ht="25.5">
      <c r="B6" s="159" t="s">
        <v>559</v>
      </c>
      <c r="C6" s="160"/>
      <c r="D6" s="168"/>
      <c r="E6" s="170" t="s">
        <v>560</v>
      </c>
    </row>
    <row r="7" spans="2:5" ht="13.5" thickBot="1">
      <c r="B7" s="161"/>
      <c r="C7" s="161"/>
      <c r="D7" s="169"/>
      <c r="E7" s="169"/>
    </row>
    <row r="8" spans="2:5" ht="51">
      <c r="B8" s="163" t="s">
        <v>561</v>
      </c>
      <c r="C8" s="164"/>
      <c r="D8" s="171"/>
      <c r="E8" s="172">
        <v>2</v>
      </c>
    </row>
    <row r="9" spans="2:5" ht="38.25">
      <c r="B9" s="165"/>
      <c r="C9" s="161"/>
      <c r="D9" s="169"/>
      <c r="E9" s="173" t="s">
        <v>562</v>
      </c>
    </row>
    <row r="10" spans="2:5" ht="39" thickBot="1">
      <c r="B10" s="166"/>
      <c r="C10" s="167"/>
      <c r="D10" s="174"/>
      <c r="E10" s="175" t="s">
        <v>563</v>
      </c>
    </row>
    <row r="11" spans="2:5" ht="12.75">
      <c r="B11" s="161"/>
      <c r="C11" s="161"/>
      <c r="D11" s="169"/>
      <c r="E11" s="169"/>
    </row>
    <row r="12" spans="2:5" ht="12.75">
      <c r="B12" s="161"/>
      <c r="C12" s="161"/>
      <c r="D12" s="169"/>
      <c r="E12" s="169"/>
    </row>
    <row r="27" ht="12.75">
      <c r="G27" t="s">
        <v>606</v>
      </c>
    </row>
  </sheetData>
  <sheetProtection/>
  <hyperlinks>
    <hyperlink ref="E9" location="'İLK 3 ve 1.TERCİH (s.11)'!B18" display="'İLK 3 ve 1.TERCİH (s.11)'!B18"/>
    <hyperlink ref="E10" location="'İLK 3 ve 1.TERCİH (s.11)'!B37" display="'İLK 3 ve 1.TERCİH (s.11)'!B3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5:G70"/>
  <sheetViews>
    <sheetView view="pageLayout" workbookViewId="0" topLeftCell="A1">
      <selection activeCell="B26" sqref="B26"/>
    </sheetView>
  </sheetViews>
  <sheetFormatPr defaultColWidth="9.140625" defaultRowHeight="12.75"/>
  <cols>
    <col min="1" max="1" width="54.8515625" style="14" bestFit="1" customWidth="1"/>
    <col min="2" max="2" width="20.7109375" style="49" customWidth="1"/>
    <col min="3" max="3" width="22.28125" style="49" bestFit="1" customWidth="1"/>
    <col min="4" max="4" width="8.7109375" style="14" customWidth="1"/>
    <col min="5" max="5" width="31.8515625" style="14" customWidth="1"/>
    <col min="6" max="16384" width="9.140625" style="14" customWidth="1"/>
  </cols>
  <sheetData>
    <row r="4" ht="13.5" thickBot="1"/>
    <row r="5" spans="1:7" s="15" customFormat="1" ht="20.25" customHeight="1" thickBot="1">
      <c r="A5" s="822" t="s">
        <v>235</v>
      </c>
      <c r="B5" s="511" t="s">
        <v>234</v>
      </c>
      <c r="C5" s="511" t="s">
        <v>79</v>
      </c>
      <c r="E5" s="44"/>
      <c r="F5" s="44"/>
      <c r="G5" s="374"/>
    </row>
    <row r="6" spans="1:7" ht="19.5" customHeight="1">
      <c r="A6" s="247" t="s">
        <v>548</v>
      </c>
      <c r="B6" s="808">
        <v>1754</v>
      </c>
      <c r="C6" s="1619">
        <f>(100*B6)/B32</f>
        <v>57.35775016350556</v>
      </c>
      <c r="E6" s="44"/>
      <c r="F6" s="44"/>
      <c r="G6" s="374"/>
    </row>
    <row r="7" spans="1:7" ht="19.5" customHeight="1">
      <c r="A7" s="248" t="s">
        <v>242</v>
      </c>
      <c r="B7" s="798">
        <v>334</v>
      </c>
      <c r="C7" s="1620">
        <f>(100*B7)/B32</f>
        <v>10.92217135382603</v>
      </c>
      <c r="E7" s="44"/>
      <c r="F7" s="44"/>
      <c r="G7" s="374"/>
    </row>
    <row r="8" spans="1:7" ht="19.5" customHeight="1">
      <c r="A8" s="248" t="s">
        <v>549</v>
      </c>
      <c r="B8" s="798">
        <v>274</v>
      </c>
      <c r="C8" s="1620">
        <f>(100*B8)/B32</f>
        <v>8.96010464355788</v>
      </c>
      <c r="G8" s="374"/>
    </row>
    <row r="9" spans="1:7" ht="19.5" customHeight="1">
      <c r="A9" s="248" t="s">
        <v>550</v>
      </c>
      <c r="B9" s="798">
        <v>223</v>
      </c>
      <c r="C9" s="1620">
        <f>(100*B9)/B32</f>
        <v>7.292347939829955</v>
      </c>
      <c r="E9" s="44"/>
      <c r="F9" s="44"/>
      <c r="G9" s="374"/>
    </row>
    <row r="10" spans="1:7" ht="19.5" customHeight="1">
      <c r="A10" s="248" t="s">
        <v>236</v>
      </c>
      <c r="B10" s="798">
        <v>217</v>
      </c>
      <c r="C10" s="1620">
        <f>(100*B10)/B32</f>
        <v>7.096141268803139</v>
      </c>
      <c r="E10" s="44"/>
      <c r="F10" s="44"/>
      <c r="G10" s="374"/>
    </row>
    <row r="11" spans="1:7" ht="19.5" customHeight="1">
      <c r="A11" s="248" t="s">
        <v>237</v>
      </c>
      <c r="B11" s="798">
        <v>74</v>
      </c>
      <c r="C11" s="1620">
        <f>(100*B11)/B32</f>
        <v>2.419882275997384</v>
      </c>
      <c r="E11" s="44"/>
      <c r="F11" s="44"/>
      <c r="G11" s="374"/>
    </row>
    <row r="12" spans="1:7" ht="19.5" customHeight="1">
      <c r="A12" s="248" t="s">
        <v>620</v>
      </c>
      <c r="B12" s="798">
        <v>56</v>
      </c>
      <c r="C12" s="1620">
        <f>(100*B12)/B32</f>
        <v>1.8312622629169393</v>
      </c>
      <c r="E12" s="44"/>
      <c r="F12" s="44"/>
      <c r="G12" s="374"/>
    </row>
    <row r="13" spans="1:7" ht="19.5" customHeight="1">
      <c r="A13" s="248" t="s">
        <v>889</v>
      </c>
      <c r="B13" s="798">
        <v>36</v>
      </c>
      <c r="C13" s="1620">
        <f>(100*B13)/B32</f>
        <v>1.1772400261608895</v>
      </c>
      <c r="E13" s="44"/>
      <c r="F13" s="44"/>
      <c r="G13" s="374"/>
    </row>
    <row r="14" spans="1:7" ht="19.5" customHeight="1">
      <c r="A14" s="248" t="s">
        <v>240</v>
      </c>
      <c r="B14" s="798">
        <v>17</v>
      </c>
      <c r="C14" s="1620">
        <f>(100*B14)/B32</f>
        <v>0.5559189012426422</v>
      </c>
      <c r="E14" s="44"/>
      <c r="F14" s="44"/>
      <c r="G14" s="374"/>
    </row>
    <row r="15" spans="1:7" ht="19.5" customHeight="1">
      <c r="A15" s="248" t="s">
        <v>580</v>
      </c>
      <c r="B15" s="798">
        <v>13</v>
      </c>
      <c r="C15" s="1620">
        <f>(100*B15)/B32</f>
        <v>0.4251144538914323</v>
      </c>
      <c r="D15" s="179"/>
      <c r="E15" s="44"/>
      <c r="F15" s="44"/>
      <c r="G15" s="374"/>
    </row>
    <row r="16" spans="1:7" ht="18.75" customHeight="1">
      <c r="A16" s="574" t="s">
        <v>78</v>
      </c>
      <c r="B16" s="798">
        <v>12</v>
      </c>
      <c r="C16" s="1620">
        <f>(100*B16)/B32</f>
        <v>0.3924133420536298</v>
      </c>
      <c r="E16" s="44"/>
      <c r="F16" s="44"/>
      <c r="G16" s="374"/>
    </row>
    <row r="17" spans="1:7" ht="18.75" customHeight="1">
      <c r="A17" s="248" t="s">
        <v>241</v>
      </c>
      <c r="B17" s="798">
        <v>8</v>
      </c>
      <c r="C17" s="1620">
        <f>(100*B17)/B32</f>
        <v>0.2616088947024199</v>
      </c>
      <c r="E17" s="44"/>
      <c r="F17" s="44"/>
      <c r="G17" s="374"/>
    </row>
    <row r="18" spans="1:7" ht="18.75" customHeight="1">
      <c r="A18" s="248" t="s">
        <v>894</v>
      </c>
      <c r="B18" s="798">
        <v>7</v>
      </c>
      <c r="C18" s="1620">
        <f>(100*B18)/B32</f>
        <v>0.2289077828646174</v>
      </c>
      <c r="E18" s="44"/>
      <c r="F18" s="44"/>
      <c r="G18" s="374"/>
    </row>
    <row r="19" spans="1:7" ht="18.75" customHeight="1">
      <c r="A19" s="248" t="s">
        <v>552</v>
      </c>
      <c r="B19" s="798">
        <v>7</v>
      </c>
      <c r="C19" s="1620">
        <f>(100*B19)/B32</f>
        <v>0.2289077828646174</v>
      </c>
      <c r="E19" s="44"/>
      <c r="F19" s="44"/>
      <c r="G19" s="374"/>
    </row>
    <row r="20" spans="1:7" ht="19.5" customHeight="1">
      <c r="A20" s="248" t="s">
        <v>507</v>
      </c>
      <c r="B20" s="798">
        <v>4</v>
      </c>
      <c r="C20" s="1620">
        <f>(100*B20)/B32</f>
        <v>0.13080444735120994</v>
      </c>
      <c r="E20" s="44"/>
      <c r="F20" s="44"/>
      <c r="G20" s="374"/>
    </row>
    <row r="21" spans="1:7" ht="19.5" customHeight="1">
      <c r="A21" s="248" t="s">
        <v>239</v>
      </c>
      <c r="B21" s="798">
        <v>4</v>
      </c>
      <c r="C21" s="1620">
        <f>(100*B21)/B32</f>
        <v>0.13080444735120994</v>
      </c>
      <c r="E21" s="44"/>
      <c r="F21" s="44"/>
      <c r="G21" s="374"/>
    </row>
    <row r="22" spans="1:7" ht="19.5" customHeight="1">
      <c r="A22" s="248" t="s">
        <v>551</v>
      </c>
      <c r="B22" s="798">
        <v>4</v>
      </c>
      <c r="C22" s="1620">
        <f>(100*B22)/B32</f>
        <v>0.13080444735120994</v>
      </c>
      <c r="E22" s="44"/>
      <c r="F22" s="44"/>
      <c r="G22" s="374"/>
    </row>
    <row r="23" spans="1:7" ht="19.5" customHeight="1">
      <c r="A23" s="248" t="s">
        <v>833</v>
      </c>
      <c r="B23" s="1618">
        <v>3</v>
      </c>
      <c r="C23" s="1620">
        <f>(100*B23)/B32</f>
        <v>0.09810333551340746</v>
      </c>
      <c r="E23" s="44"/>
      <c r="F23" s="44"/>
      <c r="G23" s="374"/>
    </row>
    <row r="24" spans="1:7" ht="19.5" customHeight="1">
      <c r="A24" s="248" t="s">
        <v>622</v>
      </c>
      <c r="B24" s="798">
        <v>2</v>
      </c>
      <c r="C24" s="1620">
        <f>(100*B24)/B32</f>
        <v>0.06540222367560497</v>
      </c>
      <c r="E24" s="44"/>
      <c r="F24" s="44"/>
      <c r="G24" s="374"/>
    </row>
    <row r="25" spans="1:7" ht="19.5" customHeight="1">
      <c r="A25" s="248" t="s">
        <v>238</v>
      </c>
      <c r="B25" s="798">
        <v>2</v>
      </c>
      <c r="C25" s="1620">
        <f>(100*B25)/B32</f>
        <v>0.06540222367560497</v>
      </c>
      <c r="E25" s="44"/>
      <c r="F25" s="44"/>
      <c r="G25" s="374"/>
    </row>
    <row r="26" spans="1:7" ht="19.5" customHeight="1">
      <c r="A26" s="574" t="s">
        <v>890</v>
      </c>
      <c r="B26" s="798">
        <v>2</v>
      </c>
      <c r="C26" s="1620">
        <f>(100*B26)/B32</f>
        <v>0.06540222367560497</v>
      </c>
      <c r="E26" s="44"/>
      <c r="F26" s="44"/>
      <c r="G26" s="374"/>
    </row>
    <row r="27" spans="1:7" ht="19.5" customHeight="1">
      <c r="A27" s="248" t="s">
        <v>832</v>
      </c>
      <c r="B27" s="798">
        <v>1</v>
      </c>
      <c r="C27" s="1620">
        <f>(100*B27)/B32</f>
        <v>0.032701111837802485</v>
      </c>
      <c r="E27" s="44"/>
      <c r="F27" s="44"/>
      <c r="G27" s="374"/>
    </row>
    <row r="28" spans="1:7" ht="19.5" customHeight="1">
      <c r="A28" s="248" t="s">
        <v>621</v>
      </c>
      <c r="B28" s="798">
        <v>1</v>
      </c>
      <c r="C28" s="1620">
        <f>(100*B28)/B32</f>
        <v>0.032701111837802485</v>
      </c>
      <c r="E28" s="44"/>
      <c r="F28" s="44"/>
      <c r="G28" s="374"/>
    </row>
    <row r="29" spans="1:7" ht="19.5" customHeight="1">
      <c r="A29" s="248" t="s">
        <v>891</v>
      </c>
      <c r="B29" s="798">
        <v>1</v>
      </c>
      <c r="C29" s="1620">
        <f>(100*B29)/B32</f>
        <v>0.032701111837802485</v>
      </c>
      <c r="E29" s="44"/>
      <c r="F29" s="44"/>
      <c r="G29" s="374"/>
    </row>
    <row r="30" spans="1:7" ht="19.5" customHeight="1">
      <c r="A30" s="248" t="s">
        <v>892</v>
      </c>
      <c r="B30" s="798">
        <v>1</v>
      </c>
      <c r="C30" s="1620">
        <f>(100*B30)/B32</f>
        <v>0.032701111837802485</v>
      </c>
      <c r="E30" s="44"/>
      <c r="F30" s="44"/>
      <c r="G30" s="374"/>
    </row>
    <row r="31" spans="1:7" ht="19.5" customHeight="1" thickBot="1">
      <c r="A31" s="248" t="s">
        <v>893</v>
      </c>
      <c r="B31" s="821">
        <v>1</v>
      </c>
      <c r="C31" s="1621">
        <f>(100*B31)/B32</f>
        <v>0.032701111837802485</v>
      </c>
      <c r="E31" s="44"/>
      <c r="F31" s="44"/>
      <c r="G31" s="374"/>
    </row>
    <row r="32" spans="1:7" ht="19.5" customHeight="1" thickBot="1">
      <c r="A32" s="246" t="s">
        <v>192</v>
      </c>
      <c r="B32" s="511">
        <f>SUM(B6:B31)</f>
        <v>3058</v>
      </c>
      <c r="C32" s="728">
        <f>SUM(C6:C31)</f>
        <v>100.00000000000006</v>
      </c>
      <c r="E32" s="44"/>
      <c r="F32" s="44"/>
      <c r="G32" s="374"/>
    </row>
    <row r="33" spans="2:7" ht="19.5" customHeight="1">
      <c r="B33" s="106"/>
      <c r="C33" s="194"/>
      <c r="D33" s="43"/>
      <c r="E33" s="44"/>
      <c r="F33" s="44"/>
      <c r="G33" s="374"/>
    </row>
    <row r="34" spans="5:7" ht="19.5" customHeight="1">
      <c r="E34" s="44"/>
      <c r="F34" s="44"/>
      <c r="G34" s="374"/>
    </row>
    <row r="35" spans="1:7" ht="19.5" customHeight="1">
      <c r="A35" s="127"/>
      <c r="E35" s="44"/>
      <c r="F35" s="44"/>
      <c r="G35" s="374"/>
    </row>
    <row r="36" spans="1:7" s="15" customFormat="1" ht="19.5" customHeight="1">
      <c r="A36" s="128"/>
      <c r="B36" s="49"/>
      <c r="C36" s="49"/>
      <c r="E36" s="44"/>
      <c r="F36" s="44"/>
      <c r="G36" s="374"/>
    </row>
    <row r="37" spans="2:7" s="15" customFormat="1" ht="19.5" customHeight="1">
      <c r="B37" s="129"/>
      <c r="C37" s="130"/>
      <c r="E37" s="44"/>
      <c r="F37" s="375"/>
      <c r="G37" s="376"/>
    </row>
    <row r="38" spans="2:3" s="15" customFormat="1" ht="19.5" customHeight="1">
      <c r="B38" s="130"/>
      <c r="C38" s="130"/>
    </row>
    <row r="39" spans="1:3" s="15" customFormat="1" ht="19.5" customHeight="1">
      <c r="A39" s="14"/>
      <c r="B39" s="49"/>
      <c r="C39" s="49"/>
    </row>
    <row r="40" spans="1:3" s="15" customFormat="1" ht="19.5" customHeight="1">
      <c r="A40" s="14"/>
      <c r="B40" s="49"/>
      <c r="C40" s="49"/>
    </row>
    <row r="41" ht="19.5" customHeight="1"/>
    <row r="42" ht="21.75" customHeight="1"/>
    <row r="43" ht="21.75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.75">
      <c r="D70" s="43"/>
    </row>
  </sheetData>
  <sheetProtection/>
  <printOptions/>
  <pageMargins left="1.1811023622047245" right="1.1811023622047245" top="1.1811023622047245" bottom="1.1811023622047245" header="0.984251968503937" footer="0.5118110236220472"/>
  <pageSetup horizontalDpi="600" verticalDpi="600" orientation="portrait" paperSize="9" scale="77" r:id="rId1"/>
  <headerFooter alignWithMargins="0">
    <oddHeader>&amp;C&amp;"Times New Roman Tur,Kalın"&amp;12   &amp;"Times New Roman,Kalın"  2012 ÖSYS SONUÇLARINA GÖRE ODTÜ'YÜ KAZANAN ÖNLİSANS VE LİSANS
 ÖĞRENCİLERİNİN OKUL TÜRLERİNE GÖRE DAĞILIMI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C56"/>
  <sheetViews>
    <sheetView view="pageLayout" workbookViewId="0" topLeftCell="A19">
      <selection activeCell="C48" sqref="C48"/>
    </sheetView>
  </sheetViews>
  <sheetFormatPr defaultColWidth="9.140625" defaultRowHeight="12.75"/>
  <cols>
    <col min="1" max="1" width="16.140625" style="14" customWidth="1"/>
    <col min="2" max="2" width="83.140625" style="14" customWidth="1"/>
    <col min="3" max="3" width="13.57421875" style="14" customWidth="1"/>
    <col min="4" max="16384" width="9.140625" style="14" customWidth="1"/>
  </cols>
  <sheetData>
    <row r="1" spans="1:3" ht="34.5" customHeight="1" thickBot="1">
      <c r="A1" s="927" t="s">
        <v>243</v>
      </c>
      <c r="B1" s="927" t="s">
        <v>244</v>
      </c>
      <c r="C1" s="861" t="s">
        <v>234</v>
      </c>
    </row>
    <row r="2" spans="1:3" ht="15" customHeight="1">
      <c r="A2" s="422" t="s">
        <v>422</v>
      </c>
      <c r="B2" s="928" t="s">
        <v>838</v>
      </c>
      <c r="C2" s="929">
        <v>83</v>
      </c>
    </row>
    <row r="3" spans="1:3" ht="15" customHeight="1">
      <c r="A3" s="423" t="s">
        <v>422</v>
      </c>
      <c r="B3" s="930" t="s">
        <v>839</v>
      </c>
      <c r="C3" s="931">
        <v>76</v>
      </c>
    </row>
    <row r="4" spans="1:3" ht="15" customHeight="1">
      <c r="A4" s="423" t="s">
        <v>422</v>
      </c>
      <c r="B4" s="930" t="s">
        <v>840</v>
      </c>
      <c r="C4" s="931">
        <v>61</v>
      </c>
    </row>
    <row r="5" spans="1:3" ht="15" customHeight="1">
      <c r="A5" s="423" t="s">
        <v>422</v>
      </c>
      <c r="B5" s="930" t="s">
        <v>841</v>
      </c>
      <c r="C5" s="931">
        <v>49</v>
      </c>
    </row>
    <row r="6" spans="1:3" ht="15" customHeight="1">
      <c r="A6" s="423" t="s">
        <v>422</v>
      </c>
      <c r="B6" s="930" t="s">
        <v>842</v>
      </c>
      <c r="C6" s="931">
        <v>44</v>
      </c>
    </row>
    <row r="7" spans="1:3" ht="15" customHeight="1">
      <c r="A7" s="423" t="s">
        <v>422</v>
      </c>
      <c r="B7" s="930" t="s">
        <v>885</v>
      </c>
      <c r="C7" s="931">
        <v>42</v>
      </c>
    </row>
    <row r="8" spans="1:3" ht="15" customHeight="1">
      <c r="A8" s="423" t="s">
        <v>422</v>
      </c>
      <c r="B8" s="930" t="s">
        <v>886</v>
      </c>
      <c r="C8" s="931">
        <v>37</v>
      </c>
    </row>
    <row r="9" spans="1:3" ht="15" customHeight="1">
      <c r="A9" s="423" t="s">
        <v>422</v>
      </c>
      <c r="B9" s="930" t="s">
        <v>843</v>
      </c>
      <c r="C9" s="931">
        <v>35</v>
      </c>
    </row>
    <row r="10" spans="1:3" ht="15" customHeight="1">
      <c r="A10" s="423" t="s">
        <v>422</v>
      </c>
      <c r="B10" s="930" t="s">
        <v>844</v>
      </c>
      <c r="C10" s="931">
        <v>33</v>
      </c>
    </row>
    <row r="11" spans="1:3" ht="15" customHeight="1">
      <c r="A11" s="423" t="s">
        <v>422</v>
      </c>
      <c r="B11" s="930" t="s">
        <v>845</v>
      </c>
      <c r="C11" s="931">
        <v>31</v>
      </c>
    </row>
    <row r="12" spans="1:3" ht="15" customHeight="1">
      <c r="A12" s="423" t="s">
        <v>727</v>
      </c>
      <c r="B12" s="930" t="s">
        <v>846</v>
      </c>
      <c r="C12" s="931">
        <v>28</v>
      </c>
    </row>
    <row r="13" spans="1:3" ht="15" customHeight="1">
      <c r="A13" s="423" t="s">
        <v>422</v>
      </c>
      <c r="B13" s="930" t="s">
        <v>847</v>
      </c>
      <c r="C13" s="931">
        <v>25</v>
      </c>
    </row>
    <row r="14" spans="1:3" ht="15" customHeight="1">
      <c r="A14" s="423" t="s">
        <v>422</v>
      </c>
      <c r="B14" s="930" t="s">
        <v>848</v>
      </c>
      <c r="C14" s="931">
        <v>24</v>
      </c>
    </row>
    <row r="15" spans="1:3" ht="15" customHeight="1">
      <c r="A15" s="423" t="s">
        <v>727</v>
      </c>
      <c r="B15" s="930" t="s">
        <v>849</v>
      </c>
      <c r="C15" s="931">
        <v>23</v>
      </c>
    </row>
    <row r="16" spans="1:3" ht="15" customHeight="1">
      <c r="A16" s="423" t="s">
        <v>422</v>
      </c>
      <c r="B16" s="930" t="s">
        <v>850</v>
      </c>
      <c r="C16" s="931">
        <v>22</v>
      </c>
    </row>
    <row r="17" spans="1:3" ht="15" customHeight="1">
      <c r="A17" s="423" t="s">
        <v>717</v>
      </c>
      <c r="B17" s="930" t="s">
        <v>851</v>
      </c>
      <c r="C17" s="931">
        <v>20</v>
      </c>
    </row>
    <row r="18" spans="1:3" ht="15" customHeight="1">
      <c r="A18" s="423" t="s">
        <v>422</v>
      </c>
      <c r="B18" s="930" t="s">
        <v>852</v>
      </c>
      <c r="C18" s="931">
        <v>18</v>
      </c>
    </row>
    <row r="19" spans="1:3" ht="15" customHeight="1">
      <c r="A19" s="423" t="s">
        <v>422</v>
      </c>
      <c r="B19" s="930" t="s">
        <v>853</v>
      </c>
      <c r="C19" s="931">
        <v>18</v>
      </c>
    </row>
    <row r="20" spans="1:3" ht="15" customHeight="1">
      <c r="A20" s="423" t="s">
        <v>422</v>
      </c>
      <c r="B20" s="930" t="s">
        <v>854</v>
      </c>
      <c r="C20" s="931">
        <v>17</v>
      </c>
    </row>
    <row r="21" spans="1:3" ht="15" customHeight="1">
      <c r="A21" s="423" t="s">
        <v>727</v>
      </c>
      <c r="B21" s="930" t="s">
        <v>855</v>
      </c>
      <c r="C21" s="931">
        <v>17</v>
      </c>
    </row>
    <row r="22" spans="1:3" ht="15" customHeight="1">
      <c r="A22" s="423" t="s">
        <v>675</v>
      </c>
      <c r="B22" s="930" t="s">
        <v>856</v>
      </c>
      <c r="C22" s="931">
        <v>17</v>
      </c>
    </row>
    <row r="23" spans="1:3" ht="15" customHeight="1">
      <c r="A23" s="423" t="s">
        <v>422</v>
      </c>
      <c r="B23" s="930" t="s">
        <v>857</v>
      </c>
      <c r="C23" s="931">
        <v>17</v>
      </c>
    </row>
    <row r="24" spans="1:3" ht="15" customHeight="1">
      <c r="A24" s="423" t="s">
        <v>427</v>
      </c>
      <c r="B24" s="930" t="s">
        <v>858</v>
      </c>
      <c r="C24" s="931">
        <v>17</v>
      </c>
    </row>
    <row r="25" spans="1:3" ht="15" customHeight="1">
      <c r="A25" s="423" t="s">
        <v>422</v>
      </c>
      <c r="B25" s="930" t="s">
        <v>859</v>
      </c>
      <c r="C25" s="931">
        <v>17</v>
      </c>
    </row>
    <row r="26" spans="1:3" ht="15" customHeight="1">
      <c r="A26" s="423" t="s">
        <v>422</v>
      </c>
      <c r="B26" s="930" t="s">
        <v>860</v>
      </c>
      <c r="C26" s="931">
        <v>17</v>
      </c>
    </row>
    <row r="27" spans="1:3" ht="15" customHeight="1">
      <c r="A27" s="423" t="s">
        <v>422</v>
      </c>
      <c r="B27" s="930" t="s">
        <v>861</v>
      </c>
      <c r="C27" s="931">
        <v>16</v>
      </c>
    </row>
    <row r="28" spans="1:3" ht="15" customHeight="1">
      <c r="A28" s="423" t="s">
        <v>422</v>
      </c>
      <c r="B28" s="930" t="s">
        <v>862</v>
      </c>
      <c r="C28" s="931">
        <v>16</v>
      </c>
    </row>
    <row r="29" spans="1:3" ht="15" customHeight="1">
      <c r="A29" s="423" t="s">
        <v>717</v>
      </c>
      <c r="B29" s="930" t="s">
        <v>863</v>
      </c>
      <c r="C29" s="931">
        <v>16</v>
      </c>
    </row>
    <row r="30" spans="1:3" ht="15" customHeight="1">
      <c r="A30" s="423" t="s">
        <v>422</v>
      </c>
      <c r="B30" s="930" t="s">
        <v>864</v>
      </c>
      <c r="C30" s="931">
        <v>15</v>
      </c>
    </row>
    <row r="31" spans="1:3" ht="15" customHeight="1">
      <c r="A31" s="423" t="s">
        <v>674</v>
      </c>
      <c r="B31" s="930" t="s">
        <v>865</v>
      </c>
      <c r="C31" s="931">
        <v>14</v>
      </c>
    </row>
    <row r="32" spans="1:3" ht="15" customHeight="1">
      <c r="A32" s="423" t="s">
        <v>681</v>
      </c>
      <c r="B32" s="930" t="s">
        <v>866</v>
      </c>
      <c r="C32" s="931">
        <v>14</v>
      </c>
    </row>
    <row r="33" spans="1:3" ht="15" customHeight="1">
      <c r="A33" s="423" t="s">
        <v>422</v>
      </c>
      <c r="B33" s="930" t="s">
        <v>867</v>
      </c>
      <c r="C33" s="931">
        <v>14</v>
      </c>
    </row>
    <row r="34" spans="1:3" ht="15" customHeight="1">
      <c r="A34" s="423" t="s">
        <v>422</v>
      </c>
      <c r="B34" s="930" t="s">
        <v>868</v>
      </c>
      <c r="C34" s="931">
        <v>14</v>
      </c>
    </row>
    <row r="35" spans="1:3" ht="15" customHeight="1">
      <c r="A35" s="423" t="s">
        <v>422</v>
      </c>
      <c r="B35" s="930" t="s">
        <v>869</v>
      </c>
      <c r="C35" s="931">
        <v>13</v>
      </c>
    </row>
    <row r="36" spans="1:3" ht="15" customHeight="1">
      <c r="A36" s="423" t="s">
        <v>422</v>
      </c>
      <c r="B36" s="930" t="s">
        <v>870</v>
      </c>
      <c r="C36" s="931">
        <v>13</v>
      </c>
    </row>
    <row r="37" spans="1:3" ht="15" customHeight="1">
      <c r="A37" s="423" t="s">
        <v>422</v>
      </c>
      <c r="B37" s="930" t="s">
        <v>871</v>
      </c>
      <c r="C37" s="931">
        <v>13</v>
      </c>
    </row>
    <row r="38" spans="1:3" ht="15" customHeight="1">
      <c r="A38" s="423" t="s">
        <v>378</v>
      </c>
      <c r="B38" s="930" t="s">
        <v>872</v>
      </c>
      <c r="C38" s="931">
        <v>12</v>
      </c>
    </row>
    <row r="39" spans="1:3" ht="15" customHeight="1">
      <c r="A39" s="423" t="s">
        <v>379</v>
      </c>
      <c r="B39" s="930" t="s">
        <v>873</v>
      </c>
      <c r="C39" s="931">
        <v>12</v>
      </c>
    </row>
    <row r="40" spans="1:3" ht="15" customHeight="1">
      <c r="A40" s="423" t="s">
        <v>422</v>
      </c>
      <c r="B40" s="930" t="s">
        <v>874</v>
      </c>
      <c r="C40" s="931">
        <v>12</v>
      </c>
    </row>
    <row r="41" spans="1:3" ht="15" customHeight="1">
      <c r="A41" s="423" t="s">
        <v>698</v>
      </c>
      <c r="B41" s="930" t="s">
        <v>875</v>
      </c>
      <c r="C41" s="931">
        <v>12</v>
      </c>
    </row>
    <row r="42" spans="1:3" ht="15" customHeight="1">
      <c r="A42" s="423" t="s">
        <v>422</v>
      </c>
      <c r="B42" s="930" t="s">
        <v>876</v>
      </c>
      <c r="C42" s="931">
        <v>11</v>
      </c>
    </row>
    <row r="43" spans="1:3" ht="15" customHeight="1">
      <c r="A43" s="423" t="s">
        <v>422</v>
      </c>
      <c r="B43" s="930" t="s">
        <v>888</v>
      </c>
      <c r="C43" s="931">
        <v>11</v>
      </c>
    </row>
    <row r="44" spans="1:3" ht="15" customHeight="1">
      <c r="A44" s="423" t="s">
        <v>422</v>
      </c>
      <c r="B44" s="930" t="s">
        <v>887</v>
      </c>
      <c r="C44" s="931">
        <v>11</v>
      </c>
    </row>
    <row r="45" spans="1:3" ht="15" customHeight="1">
      <c r="A45" s="423" t="s">
        <v>427</v>
      </c>
      <c r="B45" s="930" t="s">
        <v>877</v>
      </c>
      <c r="C45" s="931">
        <v>11</v>
      </c>
    </row>
    <row r="46" spans="1:3" ht="15" customHeight="1">
      <c r="A46" s="423" t="s">
        <v>680</v>
      </c>
      <c r="B46" s="930" t="s">
        <v>878</v>
      </c>
      <c r="C46" s="931">
        <v>11</v>
      </c>
    </row>
    <row r="47" spans="1:3" ht="15" customHeight="1">
      <c r="A47" s="423" t="s">
        <v>422</v>
      </c>
      <c r="B47" s="930" t="s">
        <v>879</v>
      </c>
      <c r="C47" s="931">
        <v>11</v>
      </c>
    </row>
    <row r="48" spans="1:3" ht="15" customHeight="1">
      <c r="A48" s="423" t="s">
        <v>698</v>
      </c>
      <c r="B48" s="930" t="s">
        <v>880</v>
      </c>
      <c r="C48" s="931">
        <v>11</v>
      </c>
    </row>
    <row r="49" spans="1:3" ht="15" customHeight="1">
      <c r="A49" s="423" t="s">
        <v>674</v>
      </c>
      <c r="B49" s="930" t="s">
        <v>881</v>
      </c>
      <c r="C49" s="931">
        <v>11</v>
      </c>
    </row>
    <row r="50" spans="1:3" ht="15" customHeight="1">
      <c r="A50" s="423" t="s">
        <v>422</v>
      </c>
      <c r="B50" s="930" t="s">
        <v>882</v>
      </c>
      <c r="C50" s="931">
        <v>10</v>
      </c>
    </row>
    <row r="51" spans="1:3" ht="15" customHeight="1">
      <c r="A51" s="423" t="s">
        <v>378</v>
      </c>
      <c r="B51" s="930" t="s">
        <v>883</v>
      </c>
      <c r="C51" s="931">
        <v>10</v>
      </c>
    </row>
    <row r="52" spans="1:3" ht="15" customHeight="1" thickBot="1">
      <c r="A52" s="424" t="s">
        <v>427</v>
      </c>
      <c r="B52" s="932" t="s">
        <v>884</v>
      </c>
      <c r="C52" s="933">
        <v>10</v>
      </c>
    </row>
    <row r="53" spans="1:3" ht="15.75">
      <c r="A53" s="934"/>
      <c r="B53" s="250"/>
      <c r="C53" s="926"/>
    </row>
    <row r="54" spans="1:3" ht="15.75">
      <c r="A54" s="935" t="s">
        <v>148</v>
      </c>
      <c r="B54" s="250"/>
      <c r="C54" s="926"/>
    </row>
    <row r="55" spans="1:3" ht="12.75">
      <c r="A55" s="15"/>
      <c r="C55" s="49"/>
    </row>
    <row r="56" spans="1:3" ht="12.75">
      <c r="A56" s="15"/>
      <c r="C56" s="49"/>
    </row>
  </sheetData>
  <sheetProtection/>
  <printOptions/>
  <pageMargins left="1.1811023622047245" right="1.1811023622047245" top="1.1811023622047245" bottom="1.1811023622047245" header="0.5118110236220472" footer="0.5118110236220472"/>
  <pageSetup horizontalDpi="600" verticalDpi="600" orientation="portrait" paperSize="9" scale="67" r:id="rId1"/>
  <headerFooter alignWithMargins="0">
    <oddHeader>&amp;C&amp;"Times New Roman,Kalın"&amp;12 2012 ÖSYS'DE ODTÜ'YE EN ÇOK ÖĞRENCİ GÖNDEREN LİSELER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24"/>
  <sheetViews>
    <sheetView view="pageLayout" workbookViewId="0" topLeftCell="A1">
      <selection activeCell="A9" sqref="A9"/>
    </sheetView>
  </sheetViews>
  <sheetFormatPr defaultColWidth="9.140625" defaultRowHeight="12.75"/>
  <cols>
    <col min="1" max="1" width="69.8515625" style="4" bestFit="1" customWidth="1"/>
    <col min="2" max="2" width="16.57421875" style="3" customWidth="1"/>
    <col min="3" max="3" width="17.00390625" style="4" customWidth="1"/>
    <col min="4" max="4" width="18.7109375" style="4" customWidth="1"/>
    <col min="5" max="16384" width="9.140625" style="4" customWidth="1"/>
  </cols>
  <sheetData>
    <row r="1" spans="1:4" ht="19.5" customHeight="1" thickBot="1">
      <c r="A1" s="1878" t="s">
        <v>189</v>
      </c>
      <c r="B1" s="1875" t="s">
        <v>623</v>
      </c>
      <c r="C1" s="1876"/>
      <c r="D1" s="1877"/>
    </row>
    <row r="2" spans="1:4" ht="19.5" customHeight="1" thickBot="1">
      <c r="A2" s="1879"/>
      <c r="B2" s="861" t="s">
        <v>267</v>
      </c>
      <c r="C2" s="861" t="s">
        <v>366</v>
      </c>
      <c r="D2" s="861" t="s">
        <v>367</v>
      </c>
    </row>
    <row r="3" spans="1:6" ht="19.5" customHeight="1">
      <c r="A3" s="862" t="s">
        <v>743</v>
      </c>
      <c r="B3" s="863">
        <v>2958</v>
      </c>
      <c r="C3" s="573">
        <v>2950</v>
      </c>
      <c r="D3" s="864">
        <v>2915</v>
      </c>
      <c r="F3" s="65"/>
    </row>
    <row r="4" spans="1:6" ht="19.5" customHeight="1">
      <c r="A4" s="865" t="s">
        <v>744</v>
      </c>
      <c r="B4" s="502">
        <v>88</v>
      </c>
      <c r="C4" s="418">
        <v>73</v>
      </c>
      <c r="D4" s="419">
        <v>73</v>
      </c>
      <c r="F4" s="65"/>
    </row>
    <row r="5" spans="1:6" ht="19.5" customHeight="1">
      <c r="A5" s="865" t="s">
        <v>1005</v>
      </c>
      <c r="B5" s="866"/>
      <c r="C5" s="582"/>
      <c r="D5" s="867"/>
      <c r="F5" s="65"/>
    </row>
    <row r="6" spans="1:6" ht="19.5" customHeight="1">
      <c r="A6" s="865" t="s">
        <v>745</v>
      </c>
      <c r="B6" s="868"/>
      <c r="C6" s="582">
        <v>1</v>
      </c>
      <c r="D6" s="867">
        <v>1</v>
      </c>
      <c r="F6" s="65"/>
    </row>
    <row r="7" spans="1:4" ht="19.5" customHeight="1">
      <c r="A7" s="865" t="s">
        <v>391</v>
      </c>
      <c r="B7" s="869">
        <v>87</v>
      </c>
      <c r="C7" s="582">
        <v>87</v>
      </c>
      <c r="D7" s="867">
        <v>84</v>
      </c>
    </row>
    <row r="8" spans="1:4" ht="19.5" customHeight="1">
      <c r="A8" s="865" t="s">
        <v>581</v>
      </c>
      <c r="B8" s="871">
        <v>3</v>
      </c>
      <c r="C8" s="582">
        <v>3</v>
      </c>
      <c r="D8" s="867">
        <v>2</v>
      </c>
    </row>
    <row r="9" spans="1:4" ht="19.5" customHeight="1">
      <c r="A9" s="865" t="s">
        <v>1053</v>
      </c>
      <c r="B9" s="866">
        <v>5</v>
      </c>
      <c r="C9" s="582">
        <v>5</v>
      </c>
      <c r="D9" s="867">
        <v>4</v>
      </c>
    </row>
    <row r="10" spans="1:4" ht="19.5" customHeight="1">
      <c r="A10" s="870" t="s">
        <v>564</v>
      </c>
      <c r="B10" s="871">
        <v>357</v>
      </c>
      <c r="C10" s="872">
        <v>264</v>
      </c>
      <c r="D10" s="873">
        <v>166</v>
      </c>
    </row>
    <row r="11" spans="1:4" ht="19.5" customHeight="1">
      <c r="A11" s="870" t="s">
        <v>73</v>
      </c>
      <c r="B11" s="871"/>
      <c r="C11" s="872"/>
      <c r="D11" s="873">
        <v>31</v>
      </c>
    </row>
    <row r="12" spans="1:4" ht="19.5" customHeight="1">
      <c r="A12" s="870" t="s">
        <v>74</v>
      </c>
      <c r="B12" s="874"/>
      <c r="C12" s="875"/>
      <c r="D12" s="876">
        <v>110</v>
      </c>
    </row>
    <row r="13" spans="1:4" ht="19.5" customHeight="1" thickBot="1">
      <c r="A13" s="865" t="s">
        <v>742</v>
      </c>
      <c r="B13" s="877">
        <v>59</v>
      </c>
      <c r="C13" s="578">
        <v>8</v>
      </c>
      <c r="D13" s="878">
        <v>6</v>
      </c>
    </row>
    <row r="14" spans="1:4" ht="19.5" customHeight="1" thickBot="1">
      <c r="A14" s="879" t="s">
        <v>192</v>
      </c>
      <c r="B14" s="880">
        <f>SUM(B3:B13)</f>
        <v>3557</v>
      </c>
      <c r="C14" s="880">
        <f>SUM(C3:C13)</f>
        <v>3391</v>
      </c>
      <c r="D14" s="530">
        <f>SUM(D3:D13)</f>
        <v>3392</v>
      </c>
    </row>
    <row r="15" spans="1:4" ht="19.5" customHeight="1" thickBot="1">
      <c r="A15" s="881" t="s">
        <v>759</v>
      </c>
      <c r="B15" s="882"/>
      <c r="C15" s="497"/>
      <c r="D15" s="498"/>
    </row>
    <row r="16" spans="1:4" ht="19.5" customHeight="1">
      <c r="A16" s="883" t="s">
        <v>778</v>
      </c>
      <c r="B16" s="884">
        <v>35</v>
      </c>
      <c r="C16" s="885">
        <v>35</v>
      </c>
      <c r="D16" s="886">
        <v>35</v>
      </c>
    </row>
    <row r="17" spans="1:4" ht="19.5" customHeight="1" thickBot="1">
      <c r="A17" s="887" t="s">
        <v>779</v>
      </c>
      <c r="B17" s="877"/>
      <c r="C17" s="578"/>
      <c r="D17" s="878"/>
    </row>
    <row r="18" spans="1:4" ht="19.5" customHeight="1" thickBot="1">
      <c r="A18" s="888" t="s">
        <v>192</v>
      </c>
      <c r="B18" s="607">
        <f>SUM(B16:B17)</f>
        <v>35</v>
      </c>
      <c r="C18" s="607">
        <f>SUM(C16:C17)</f>
        <v>35</v>
      </c>
      <c r="D18" s="607">
        <f>SUM(D16:D17)</f>
        <v>35</v>
      </c>
    </row>
    <row r="19" spans="1:4" ht="19.5" customHeight="1" thickBot="1">
      <c r="A19" s="718" t="s">
        <v>434</v>
      </c>
      <c r="B19" s="530">
        <f>B14+B18</f>
        <v>3592</v>
      </c>
      <c r="C19" s="530">
        <f>C14+C18</f>
        <v>3426</v>
      </c>
      <c r="D19" s="530">
        <f>D14+D18</f>
        <v>3427</v>
      </c>
    </row>
    <row r="20" spans="1:4" ht="15.75">
      <c r="A20" s="241"/>
      <c r="B20" s="889"/>
      <c r="C20" s="241"/>
      <c r="D20" s="241"/>
    </row>
    <row r="21" spans="1:4" ht="15.75">
      <c r="A21" s="241" t="s">
        <v>75</v>
      </c>
      <c r="B21" s="889"/>
      <c r="C21" s="241"/>
      <c r="D21" s="241"/>
    </row>
    <row r="22" spans="1:4" ht="15.75">
      <c r="A22" s="241" t="s">
        <v>76</v>
      </c>
      <c r="B22" s="889"/>
      <c r="C22" s="241"/>
      <c r="D22" s="241"/>
    </row>
    <row r="23" spans="1:4" ht="15.75">
      <c r="A23" s="241"/>
      <c r="B23" s="889"/>
      <c r="C23" s="241"/>
      <c r="D23" s="241"/>
    </row>
    <row r="24" spans="1:4" ht="31.5">
      <c r="A24" s="890" t="s">
        <v>77</v>
      </c>
      <c r="B24" s="889"/>
      <c r="C24" s="241"/>
      <c r="D24" s="241"/>
    </row>
  </sheetData>
  <sheetProtection/>
  <mergeCells count="2">
    <mergeCell ref="B1:D1"/>
    <mergeCell ref="A1:A2"/>
  </mergeCells>
  <printOptions/>
  <pageMargins left="0.5905511811023623" right="0.2362204724409449" top="2.125984251968504" bottom="0.984251968503937" header="1.535433070866142" footer="0.5118110236220472"/>
  <pageSetup horizontalDpi="600" verticalDpi="600" orientation="portrait" paperSize="9" scale="78" r:id="rId1"/>
  <headerFooter alignWithMargins="0">
    <oddHeader>&amp;C&amp;"Times New Roman,Kalın"&amp;12 2012 ÖNLİSANS VE LİSANS PROGRAMLARI TOPLAM KONTENJANLARI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X74"/>
  <sheetViews>
    <sheetView zoomScale="95" zoomScaleNormal="95" zoomScaleSheetLayoutView="100" zoomScalePageLayoutView="0" workbookViewId="0" topLeftCell="A1">
      <pane xSplit="21" ySplit="1" topLeftCell="V14" activePane="bottomRight" state="frozen"/>
      <selection pane="topLeft" activeCell="I190" sqref="I190"/>
      <selection pane="topRight" activeCell="I190" sqref="I190"/>
      <selection pane="bottomLeft" activeCell="I190" sqref="I190"/>
      <selection pane="bottomRight" activeCell="A56" sqref="A56"/>
    </sheetView>
  </sheetViews>
  <sheetFormatPr defaultColWidth="9.140625" defaultRowHeight="12.75"/>
  <cols>
    <col min="1" max="1" width="38.00390625" style="4" bestFit="1" customWidth="1"/>
    <col min="2" max="4" width="6.7109375" style="3" customWidth="1"/>
    <col min="5" max="5" width="6.7109375" style="31" customWidth="1"/>
    <col min="6" max="14" width="6.7109375" style="3" customWidth="1"/>
    <col min="15" max="16" width="6.7109375" style="31" customWidth="1"/>
    <col min="17" max="19" width="6.7109375" style="3" customWidth="1"/>
    <col min="20" max="20" width="6.7109375" style="31" customWidth="1"/>
    <col min="21" max="21" width="11.00390625" style="46" customWidth="1"/>
    <col min="22" max="16384" width="9.140625" style="4" customWidth="1"/>
  </cols>
  <sheetData>
    <row r="1" spans="1:24" s="5" customFormat="1" ht="15" customHeight="1" thickBot="1">
      <c r="A1" s="187"/>
      <c r="B1" s="268" t="s">
        <v>247</v>
      </c>
      <c r="C1" s="363" t="s">
        <v>248</v>
      </c>
      <c r="D1" s="363" t="s">
        <v>249</v>
      </c>
      <c r="E1" s="363" t="s">
        <v>250</v>
      </c>
      <c r="F1" s="363" t="s">
        <v>251</v>
      </c>
      <c r="G1" s="363" t="s">
        <v>252</v>
      </c>
      <c r="H1" s="363" t="s">
        <v>253</v>
      </c>
      <c r="I1" s="363" t="s">
        <v>254</v>
      </c>
      <c r="J1" s="363" t="s">
        <v>255</v>
      </c>
      <c r="K1" s="363" t="s">
        <v>256</v>
      </c>
      <c r="L1" s="363" t="s">
        <v>257</v>
      </c>
      <c r="M1" s="363" t="s">
        <v>258</v>
      </c>
      <c r="N1" s="363" t="s">
        <v>259</v>
      </c>
      <c r="O1" s="363" t="s">
        <v>260</v>
      </c>
      <c r="P1" s="363" t="s">
        <v>261</v>
      </c>
      <c r="Q1" s="363" t="s">
        <v>262</v>
      </c>
      <c r="R1" s="363" t="s">
        <v>263</v>
      </c>
      <c r="S1" s="363" t="s">
        <v>264</v>
      </c>
      <c r="T1" s="364" t="s">
        <v>429</v>
      </c>
      <c r="U1" s="134" t="s">
        <v>192</v>
      </c>
      <c r="V1" s="134"/>
      <c r="W1" s="134"/>
      <c r="X1" s="134"/>
    </row>
    <row r="2" spans="1:21" s="5" customFormat="1" ht="13.5" customHeight="1" thickBot="1">
      <c r="A2" s="91" t="s">
        <v>371</v>
      </c>
      <c r="B2" s="365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3"/>
    </row>
    <row r="3" spans="1:22" ht="13.5" customHeight="1">
      <c r="A3" s="21" t="s">
        <v>201</v>
      </c>
      <c r="B3" s="252">
        <v>12</v>
      </c>
      <c r="C3" s="252">
        <v>8</v>
      </c>
      <c r="D3" s="252">
        <v>7</v>
      </c>
      <c r="E3" s="252">
        <v>8</v>
      </c>
      <c r="F3" s="252">
        <v>2</v>
      </c>
      <c r="G3" s="252">
        <v>3</v>
      </c>
      <c r="H3" s="252">
        <v>3</v>
      </c>
      <c r="I3" s="252">
        <v>1</v>
      </c>
      <c r="J3" s="252"/>
      <c r="K3" s="252">
        <v>1</v>
      </c>
      <c r="L3" s="252">
        <v>1</v>
      </c>
      <c r="M3" s="252"/>
      <c r="N3" s="252"/>
      <c r="O3" s="252"/>
      <c r="P3" s="252"/>
      <c r="Q3" s="252">
        <v>1</v>
      </c>
      <c r="R3" s="252"/>
      <c r="S3" s="252"/>
      <c r="T3" s="272"/>
      <c r="U3" s="936">
        <f>SUM(B3:T3)</f>
        <v>47</v>
      </c>
      <c r="V3" s="5"/>
    </row>
    <row r="4" spans="1:22" ht="13.5" customHeight="1">
      <c r="A4" s="20" t="s">
        <v>197</v>
      </c>
      <c r="B4" s="252">
        <v>37</v>
      </c>
      <c r="C4" s="252">
        <v>14</v>
      </c>
      <c r="D4" s="252">
        <v>5</v>
      </c>
      <c r="E4" s="252">
        <v>6</v>
      </c>
      <c r="F4" s="252">
        <v>3</v>
      </c>
      <c r="G4" s="252">
        <v>3</v>
      </c>
      <c r="H4" s="252">
        <v>3</v>
      </c>
      <c r="I4" s="252">
        <v>2</v>
      </c>
      <c r="J4" s="252">
        <v>2</v>
      </c>
      <c r="K4" s="252">
        <v>1</v>
      </c>
      <c r="L4" s="252"/>
      <c r="M4" s="252"/>
      <c r="N4" s="252"/>
      <c r="O4" s="252"/>
      <c r="P4" s="252"/>
      <c r="Q4" s="252"/>
      <c r="R4" s="252"/>
      <c r="S4" s="252"/>
      <c r="T4" s="272">
        <v>1</v>
      </c>
      <c r="U4" s="936">
        <f>SUM(B4:T4)</f>
        <v>77</v>
      </c>
      <c r="V4" s="5"/>
    </row>
    <row r="5" spans="1:22" ht="13.5" customHeight="1" thickBot="1">
      <c r="A5" s="61" t="s">
        <v>200</v>
      </c>
      <c r="B5" s="252">
        <v>7</v>
      </c>
      <c r="C5" s="252">
        <v>5</v>
      </c>
      <c r="D5" s="252">
        <v>7</v>
      </c>
      <c r="E5" s="252">
        <v>5</v>
      </c>
      <c r="F5" s="252">
        <v>8</v>
      </c>
      <c r="G5" s="252">
        <v>7</v>
      </c>
      <c r="H5" s="252">
        <v>5</v>
      </c>
      <c r="I5" s="252">
        <v>2</v>
      </c>
      <c r="J5" s="252">
        <v>2</v>
      </c>
      <c r="K5" s="252">
        <v>1</v>
      </c>
      <c r="L5" s="252">
        <v>3</v>
      </c>
      <c r="M5" s="252">
        <v>1</v>
      </c>
      <c r="N5" s="252">
        <v>1</v>
      </c>
      <c r="O5" s="252"/>
      <c r="P5" s="252">
        <v>1</v>
      </c>
      <c r="Q5" s="252">
        <v>1</v>
      </c>
      <c r="R5" s="252"/>
      <c r="S5" s="252"/>
      <c r="T5" s="272">
        <v>1</v>
      </c>
      <c r="U5" s="936">
        <f>SUM(B5:T5)</f>
        <v>57</v>
      </c>
      <c r="V5" s="5"/>
    </row>
    <row r="6" spans="1:22" ht="13.5" customHeight="1" thickBot="1">
      <c r="A6" s="107" t="s">
        <v>616</v>
      </c>
      <c r="B6" s="366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273"/>
      <c r="V6" s="5"/>
    </row>
    <row r="7" spans="1:22" ht="13.5" customHeight="1">
      <c r="A7" s="21" t="s">
        <v>202</v>
      </c>
      <c r="B7" s="252">
        <v>13</v>
      </c>
      <c r="C7" s="252">
        <v>6</v>
      </c>
      <c r="D7" s="252">
        <v>8</v>
      </c>
      <c r="E7" s="252">
        <v>6</v>
      </c>
      <c r="F7" s="252">
        <v>4</v>
      </c>
      <c r="G7" s="252"/>
      <c r="H7" s="252">
        <v>2</v>
      </c>
      <c r="I7" s="252">
        <v>1</v>
      </c>
      <c r="J7" s="252">
        <v>4</v>
      </c>
      <c r="K7" s="252" t="s">
        <v>606</v>
      </c>
      <c r="L7" s="252"/>
      <c r="M7" s="252">
        <v>2</v>
      </c>
      <c r="N7" s="252">
        <v>1</v>
      </c>
      <c r="O7" s="252"/>
      <c r="P7" s="252"/>
      <c r="Q7" s="252">
        <v>1</v>
      </c>
      <c r="R7" s="252"/>
      <c r="S7" s="252"/>
      <c r="T7" s="272">
        <v>4</v>
      </c>
      <c r="U7" s="936">
        <f>SUM(B7:T7)</f>
        <v>52</v>
      </c>
      <c r="V7" s="5"/>
    </row>
    <row r="8" spans="1:22" ht="13.5" customHeight="1">
      <c r="A8" s="20" t="s">
        <v>207</v>
      </c>
      <c r="B8" s="252">
        <v>4</v>
      </c>
      <c r="C8" s="252">
        <v>12</v>
      </c>
      <c r="D8" s="252">
        <v>3</v>
      </c>
      <c r="E8" s="252">
        <v>7</v>
      </c>
      <c r="F8" s="252">
        <v>3</v>
      </c>
      <c r="G8" s="252">
        <v>2</v>
      </c>
      <c r="H8" s="252">
        <v>2</v>
      </c>
      <c r="I8" s="252">
        <v>1</v>
      </c>
      <c r="J8" s="252">
        <v>3</v>
      </c>
      <c r="K8" s="252" t="s">
        <v>606</v>
      </c>
      <c r="L8" s="252">
        <v>1</v>
      </c>
      <c r="M8" s="252">
        <v>2</v>
      </c>
      <c r="N8" s="252">
        <v>1</v>
      </c>
      <c r="O8" s="252">
        <v>3</v>
      </c>
      <c r="P8" s="252"/>
      <c r="Q8" s="252"/>
      <c r="R8" s="252"/>
      <c r="S8" s="252">
        <v>1</v>
      </c>
      <c r="T8" s="272">
        <v>2</v>
      </c>
      <c r="U8" s="936">
        <f>SUM(B8:T8)</f>
        <v>47</v>
      </c>
      <c r="V8" s="5"/>
    </row>
    <row r="9" spans="1:22" ht="13.5" customHeight="1">
      <c r="A9" s="20" t="s">
        <v>209</v>
      </c>
      <c r="B9" s="252">
        <v>30</v>
      </c>
      <c r="C9" s="252">
        <v>16</v>
      </c>
      <c r="D9" s="252">
        <v>10</v>
      </c>
      <c r="E9" s="252">
        <v>3</v>
      </c>
      <c r="F9" s="252">
        <v>6</v>
      </c>
      <c r="G9" s="252">
        <v>6</v>
      </c>
      <c r="H9" s="252">
        <v>5</v>
      </c>
      <c r="I9" s="252">
        <v>5</v>
      </c>
      <c r="J9" s="252">
        <v>1</v>
      </c>
      <c r="K9" s="252">
        <v>5</v>
      </c>
      <c r="L9" s="252">
        <v>2</v>
      </c>
      <c r="M9" s="252">
        <v>2</v>
      </c>
      <c r="N9" s="252">
        <v>1</v>
      </c>
      <c r="O9" s="252"/>
      <c r="P9" s="252"/>
      <c r="Q9" s="252">
        <v>2</v>
      </c>
      <c r="R9" s="252"/>
      <c r="S9" s="252">
        <v>2</v>
      </c>
      <c r="T9" s="272"/>
      <c r="U9" s="936">
        <f aca="true" t="shared" si="0" ref="U9:U16">SUM(B9:T9)</f>
        <v>96</v>
      </c>
      <c r="V9" s="5"/>
    </row>
    <row r="10" spans="1:22" ht="13.5" customHeight="1">
      <c r="A10" s="20" t="s">
        <v>212</v>
      </c>
      <c r="B10" s="252">
        <v>8</v>
      </c>
      <c r="C10" s="252">
        <v>7</v>
      </c>
      <c r="D10" s="252">
        <v>6</v>
      </c>
      <c r="E10" s="252">
        <v>4</v>
      </c>
      <c r="F10" s="252">
        <v>4</v>
      </c>
      <c r="G10" s="252">
        <v>6</v>
      </c>
      <c r="H10" s="252">
        <v>6</v>
      </c>
      <c r="I10" s="252">
        <v>2</v>
      </c>
      <c r="J10" s="252">
        <v>3</v>
      </c>
      <c r="K10" s="252">
        <v>2</v>
      </c>
      <c r="L10" s="252"/>
      <c r="M10" s="252">
        <v>1</v>
      </c>
      <c r="N10" s="252">
        <v>1</v>
      </c>
      <c r="O10" s="252"/>
      <c r="P10" s="252"/>
      <c r="Q10" s="252">
        <v>1</v>
      </c>
      <c r="R10" s="252">
        <v>1</v>
      </c>
      <c r="S10" s="252"/>
      <c r="T10" s="272"/>
      <c r="U10" s="936">
        <f t="shared" si="0"/>
        <v>52</v>
      </c>
      <c r="V10" s="5"/>
    </row>
    <row r="11" spans="1:22" ht="13.5" customHeight="1">
      <c r="A11" s="20" t="s">
        <v>203</v>
      </c>
      <c r="B11" s="252">
        <v>11</v>
      </c>
      <c r="C11" s="252">
        <v>17</v>
      </c>
      <c r="D11" s="252">
        <v>11</v>
      </c>
      <c r="E11" s="252">
        <v>9</v>
      </c>
      <c r="F11" s="252">
        <v>3</v>
      </c>
      <c r="G11" s="252">
        <v>1</v>
      </c>
      <c r="H11" s="252">
        <v>8</v>
      </c>
      <c r="I11" s="252">
        <v>2</v>
      </c>
      <c r="J11" s="252">
        <v>2</v>
      </c>
      <c r="K11" s="252">
        <v>2</v>
      </c>
      <c r="L11" s="252">
        <v>3</v>
      </c>
      <c r="M11" s="252"/>
      <c r="N11" s="252">
        <v>1</v>
      </c>
      <c r="O11" s="252">
        <v>1</v>
      </c>
      <c r="P11" s="252"/>
      <c r="Q11" s="252"/>
      <c r="R11" s="252"/>
      <c r="S11" s="252">
        <v>1</v>
      </c>
      <c r="T11" s="272"/>
      <c r="U11" s="936">
        <f t="shared" si="0"/>
        <v>72</v>
      </c>
      <c r="V11" s="5"/>
    </row>
    <row r="12" spans="1:22" ht="13.5" customHeight="1">
      <c r="A12" s="20" t="s">
        <v>206</v>
      </c>
      <c r="B12" s="252">
        <v>19</v>
      </c>
      <c r="C12" s="252">
        <v>13</v>
      </c>
      <c r="D12" s="252">
        <v>7</v>
      </c>
      <c r="E12" s="252">
        <v>5</v>
      </c>
      <c r="F12" s="252">
        <v>7</v>
      </c>
      <c r="G12" s="252">
        <v>5</v>
      </c>
      <c r="H12" s="252">
        <v>9</v>
      </c>
      <c r="I12" s="252">
        <v>3</v>
      </c>
      <c r="J12" s="252">
        <v>3</v>
      </c>
      <c r="K12" s="252">
        <v>1</v>
      </c>
      <c r="L12" s="252">
        <v>2</v>
      </c>
      <c r="M12" s="252">
        <v>2</v>
      </c>
      <c r="N12" s="252">
        <v>1</v>
      </c>
      <c r="O12" s="252">
        <v>2</v>
      </c>
      <c r="P12" s="252"/>
      <c r="Q12" s="252"/>
      <c r="R12" s="252">
        <v>2</v>
      </c>
      <c r="S12" s="252">
        <v>1</v>
      </c>
      <c r="T12" s="272"/>
      <c r="U12" s="936">
        <f t="shared" si="0"/>
        <v>82</v>
      </c>
      <c r="V12" s="5"/>
    </row>
    <row r="13" spans="1:22" ht="13.5" customHeight="1">
      <c r="A13" s="20" t="s">
        <v>204</v>
      </c>
      <c r="B13" s="252">
        <v>7</v>
      </c>
      <c r="C13" s="252">
        <v>10</v>
      </c>
      <c r="D13" s="252">
        <v>3</v>
      </c>
      <c r="E13" s="252">
        <v>4</v>
      </c>
      <c r="F13" s="252">
        <v>1</v>
      </c>
      <c r="G13" s="252">
        <v>1</v>
      </c>
      <c r="H13" s="252">
        <v>2</v>
      </c>
      <c r="I13" s="252">
        <v>2</v>
      </c>
      <c r="J13" s="252">
        <v>2</v>
      </c>
      <c r="K13" s="252">
        <v>1</v>
      </c>
      <c r="L13" s="252"/>
      <c r="M13" s="252"/>
      <c r="N13" s="252">
        <v>1</v>
      </c>
      <c r="O13" s="252"/>
      <c r="P13" s="252">
        <v>2</v>
      </c>
      <c r="Q13" s="252"/>
      <c r="R13" s="252"/>
      <c r="S13" s="252"/>
      <c r="T13" s="272"/>
      <c r="U13" s="936">
        <f t="shared" si="0"/>
        <v>36</v>
      </c>
      <c r="V13" s="5"/>
    </row>
    <row r="14" spans="1:22" ht="13.5" customHeight="1">
      <c r="A14" s="20" t="s">
        <v>210</v>
      </c>
      <c r="B14" s="252">
        <v>21</v>
      </c>
      <c r="C14" s="252">
        <v>36</v>
      </c>
      <c r="D14" s="252">
        <v>6</v>
      </c>
      <c r="E14" s="252">
        <v>2</v>
      </c>
      <c r="F14" s="252">
        <v>1</v>
      </c>
      <c r="G14" s="252">
        <v>1</v>
      </c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72"/>
      <c r="U14" s="936">
        <f t="shared" si="0"/>
        <v>67</v>
      </c>
      <c r="V14" s="5"/>
    </row>
    <row r="15" spans="1:22" ht="13.5" customHeight="1">
      <c r="A15" s="20" t="s">
        <v>211</v>
      </c>
      <c r="B15" s="252">
        <v>9</v>
      </c>
      <c r="C15" s="252">
        <v>13</v>
      </c>
      <c r="D15" s="252">
        <v>11</v>
      </c>
      <c r="E15" s="252">
        <v>11</v>
      </c>
      <c r="F15" s="252">
        <v>5</v>
      </c>
      <c r="G15" s="252">
        <v>5</v>
      </c>
      <c r="H15" s="252">
        <v>5</v>
      </c>
      <c r="I15" s="252">
        <v>2</v>
      </c>
      <c r="J15" s="252">
        <v>3</v>
      </c>
      <c r="K15" s="252">
        <v>4</v>
      </c>
      <c r="L15" s="252">
        <v>1</v>
      </c>
      <c r="M15" s="252">
        <v>3</v>
      </c>
      <c r="N15" s="252"/>
      <c r="O15" s="252">
        <v>1</v>
      </c>
      <c r="P15" s="252">
        <v>3</v>
      </c>
      <c r="Q15" s="252">
        <v>1</v>
      </c>
      <c r="R15" s="252"/>
      <c r="S15" s="252"/>
      <c r="T15" s="272"/>
      <c r="U15" s="936">
        <f t="shared" si="0"/>
        <v>77</v>
      </c>
      <c r="V15" s="5"/>
    </row>
    <row r="16" spans="1:22" ht="13.5" customHeight="1" thickBot="1">
      <c r="A16" s="61" t="s">
        <v>205</v>
      </c>
      <c r="B16" s="252">
        <v>13</v>
      </c>
      <c r="C16" s="252">
        <v>10</v>
      </c>
      <c r="D16" s="252">
        <v>15</v>
      </c>
      <c r="E16" s="252">
        <v>2</v>
      </c>
      <c r="F16" s="252">
        <v>4</v>
      </c>
      <c r="G16" s="252"/>
      <c r="H16" s="252"/>
      <c r="I16" s="252">
        <v>1</v>
      </c>
      <c r="J16" s="252"/>
      <c r="K16" s="252"/>
      <c r="L16" s="252">
        <v>1</v>
      </c>
      <c r="M16" s="252"/>
      <c r="N16" s="252"/>
      <c r="O16" s="252"/>
      <c r="P16" s="252"/>
      <c r="Q16" s="252"/>
      <c r="R16" s="252"/>
      <c r="S16" s="252"/>
      <c r="T16" s="272">
        <v>1</v>
      </c>
      <c r="U16" s="936">
        <f t="shared" si="0"/>
        <v>47</v>
      </c>
      <c r="V16" s="5"/>
    </row>
    <row r="17" spans="1:22" ht="13.5" customHeight="1" thickBot="1">
      <c r="A17" s="107" t="s">
        <v>373</v>
      </c>
      <c r="B17" s="366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273"/>
      <c r="V17" s="5"/>
    </row>
    <row r="18" spans="1:22" ht="13.5" customHeight="1">
      <c r="A18" s="21" t="s">
        <v>214</v>
      </c>
      <c r="B18" s="252">
        <v>27</v>
      </c>
      <c r="C18" s="252">
        <v>26</v>
      </c>
      <c r="D18" s="252">
        <v>20</v>
      </c>
      <c r="E18" s="252">
        <v>14</v>
      </c>
      <c r="F18" s="252">
        <v>9</v>
      </c>
      <c r="G18" s="252">
        <v>5</v>
      </c>
      <c r="H18" s="252">
        <v>3</v>
      </c>
      <c r="I18" s="252">
        <v>3</v>
      </c>
      <c r="J18" s="252">
        <v>2</v>
      </c>
      <c r="K18" s="252"/>
      <c r="L18" s="252"/>
      <c r="M18" s="252">
        <v>1</v>
      </c>
      <c r="N18" s="252"/>
      <c r="O18" s="252">
        <v>1</v>
      </c>
      <c r="P18" s="252"/>
      <c r="Q18" s="252"/>
      <c r="R18" s="252"/>
      <c r="S18" s="252"/>
      <c r="T18" s="272">
        <v>2</v>
      </c>
      <c r="U18" s="936">
        <f aca="true" t="shared" si="1" ref="U18:U23">SUM(B18:T18)</f>
        <v>113</v>
      </c>
      <c r="V18" s="5"/>
    </row>
    <row r="19" spans="1:22" ht="13.5" customHeight="1">
      <c r="A19" s="20" t="s">
        <v>216</v>
      </c>
      <c r="B19" s="252">
        <v>24</v>
      </c>
      <c r="C19" s="252">
        <v>19</v>
      </c>
      <c r="D19" s="252">
        <v>26</v>
      </c>
      <c r="E19" s="252">
        <v>11</v>
      </c>
      <c r="F19" s="252">
        <v>8</v>
      </c>
      <c r="G19" s="252">
        <v>9</v>
      </c>
      <c r="H19" s="252">
        <v>12</v>
      </c>
      <c r="I19" s="252">
        <v>1</v>
      </c>
      <c r="J19" s="252">
        <v>2</v>
      </c>
      <c r="K19" s="252">
        <v>1</v>
      </c>
      <c r="L19" s="252"/>
      <c r="M19" s="252"/>
      <c r="N19" s="252"/>
      <c r="O19" s="252"/>
      <c r="P19" s="252"/>
      <c r="Q19" s="252"/>
      <c r="R19" s="252"/>
      <c r="S19" s="252"/>
      <c r="T19" s="272"/>
      <c r="U19" s="936">
        <f t="shared" si="1"/>
        <v>113</v>
      </c>
      <c r="V19" s="5"/>
    </row>
    <row r="20" spans="1:22" ht="13.5" customHeight="1">
      <c r="A20" s="405" t="s">
        <v>540</v>
      </c>
      <c r="B20" s="252">
        <v>4</v>
      </c>
      <c r="C20" s="252">
        <v>10</v>
      </c>
      <c r="D20" s="252">
        <v>2</v>
      </c>
      <c r="E20" s="252">
        <v>7</v>
      </c>
      <c r="F20" s="252">
        <v>1</v>
      </c>
      <c r="G20" s="252"/>
      <c r="H20" s="252">
        <v>3</v>
      </c>
      <c r="I20" s="252"/>
      <c r="J20" s="252">
        <v>1</v>
      </c>
      <c r="K20" s="252">
        <v>1</v>
      </c>
      <c r="L20" s="252">
        <v>1</v>
      </c>
      <c r="M20" s="252"/>
      <c r="N20" s="252"/>
      <c r="O20" s="252"/>
      <c r="P20" s="252"/>
      <c r="Q20" s="252"/>
      <c r="R20" s="252"/>
      <c r="S20" s="252"/>
      <c r="T20" s="272"/>
      <c r="U20" s="936">
        <f t="shared" si="1"/>
        <v>30</v>
      </c>
      <c r="V20" s="5"/>
    </row>
    <row r="21" spans="1:22" ht="13.5" customHeight="1">
      <c r="A21" s="20" t="s">
        <v>213</v>
      </c>
      <c r="B21" s="252">
        <v>24</v>
      </c>
      <c r="C21" s="252">
        <v>27</v>
      </c>
      <c r="D21" s="252">
        <v>10</v>
      </c>
      <c r="E21" s="252">
        <v>12</v>
      </c>
      <c r="F21" s="252">
        <v>9</v>
      </c>
      <c r="G21" s="252">
        <v>3</v>
      </c>
      <c r="H21" s="252">
        <v>7</v>
      </c>
      <c r="I21" s="252">
        <v>4</v>
      </c>
      <c r="J21" s="252">
        <v>4</v>
      </c>
      <c r="K21" s="252">
        <v>1</v>
      </c>
      <c r="L21" s="252">
        <v>4</v>
      </c>
      <c r="M21" s="252"/>
      <c r="N21" s="252"/>
      <c r="O21" s="252">
        <v>1</v>
      </c>
      <c r="P21" s="252"/>
      <c r="Q21" s="252">
        <v>1</v>
      </c>
      <c r="R21" s="252"/>
      <c r="S21" s="252">
        <v>1</v>
      </c>
      <c r="T21" s="272"/>
      <c r="U21" s="936">
        <f t="shared" si="1"/>
        <v>108</v>
      </c>
      <c r="V21" s="5"/>
    </row>
    <row r="22" spans="1:22" ht="13.5" customHeight="1">
      <c r="A22" s="20" t="s">
        <v>215</v>
      </c>
      <c r="B22" s="252">
        <v>13</v>
      </c>
      <c r="C22" s="252">
        <v>18</v>
      </c>
      <c r="D22" s="252">
        <v>19</v>
      </c>
      <c r="E22" s="252">
        <v>11</v>
      </c>
      <c r="F22" s="252">
        <v>6</v>
      </c>
      <c r="G22" s="252">
        <v>4</v>
      </c>
      <c r="H22" s="252">
        <v>3</v>
      </c>
      <c r="I22" s="252">
        <v>2</v>
      </c>
      <c r="J22" s="252"/>
      <c r="K22" s="252"/>
      <c r="L22" s="252">
        <v>1</v>
      </c>
      <c r="M22" s="252"/>
      <c r="N22" s="252"/>
      <c r="O22" s="252"/>
      <c r="P22" s="252"/>
      <c r="Q22" s="252"/>
      <c r="R22" s="252"/>
      <c r="S22" s="252"/>
      <c r="T22" s="272"/>
      <c r="U22" s="936">
        <f t="shared" si="1"/>
        <v>77</v>
      </c>
      <c r="V22" s="5"/>
    </row>
    <row r="23" spans="1:22" ht="13.5" customHeight="1" thickBot="1">
      <c r="A23" s="61" t="s">
        <v>131</v>
      </c>
      <c r="B23" s="252">
        <v>2</v>
      </c>
      <c r="C23" s="252">
        <v>6</v>
      </c>
      <c r="D23" s="252">
        <v>2</v>
      </c>
      <c r="E23" s="252">
        <v>2</v>
      </c>
      <c r="F23" s="252">
        <v>1</v>
      </c>
      <c r="G23" s="252"/>
      <c r="H23" s="252">
        <v>1</v>
      </c>
      <c r="I23" s="252">
        <v>1</v>
      </c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72"/>
      <c r="U23" s="936">
        <f t="shared" si="1"/>
        <v>15</v>
      </c>
      <c r="V23" s="5"/>
    </row>
    <row r="24" spans="1:22" ht="13.5" customHeight="1" thickBot="1">
      <c r="A24" s="107" t="s">
        <v>374</v>
      </c>
      <c r="B24" s="366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273"/>
      <c r="V24" s="5"/>
    </row>
    <row r="25" spans="1:22" ht="13.5" customHeight="1">
      <c r="A25" s="386" t="s">
        <v>163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937"/>
      <c r="V25" s="5"/>
    </row>
    <row r="26" spans="1:22" ht="13.5" customHeight="1">
      <c r="A26" s="406" t="s">
        <v>803</v>
      </c>
      <c r="B26" s="252">
        <v>28</v>
      </c>
      <c r="C26" s="252">
        <v>18</v>
      </c>
      <c r="D26" s="252">
        <v>7</v>
      </c>
      <c r="E26" s="252">
        <v>2</v>
      </c>
      <c r="F26" s="252"/>
      <c r="G26" s="252">
        <v>3</v>
      </c>
      <c r="H26" s="252">
        <v>1</v>
      </c>
      <c r="I26" s="252"/>
      <c r="J26" s="252">
        <v>1</v>
      </c>
      <c r="K26" s="252">
        <v>2</v>
      </c>
      <c r="L26" s="252">
        <v>1</v>
      </c>
      <c r="M26" s="252"/>
      <c r="N26" s="252"/>
      <c r="O26" s="252"/>
      <c r="P26" s="252">
        <v>1</v>
      </c>
      <c r="Q26" s="252"/>
      <c r="R26" s="252"/>
      <c r="S26" s="252"/>
      <c r="T26" s="272">
        <v>3</v>
      </c>
      <c r="U26" s="936">
        <f>SUM(B26:T26)</f>
        <v>67</v>
      </c>
      <c r="V26" s="5"/>
    </row>
    <row r="27" spans="1:22" ht="13.5" customHeight="1">
      <c r="A27" s="387" t="s">
        <v>377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938"/>
      <c r="V27" s="5"/>
    </row>
    <row r="28" spans="1:22" ht="13.5" customHeight="1">
      <c r="A28" s="388" t="s">
        <v>801</v>
      </c>
      <c r="B28" s="252">
        <v>13</v>
      </c>
      <c r="C28" s="252">
        <v>5</v>
      </c>
      <c r="D28" s="252">
        <v>2</v>
      </c>
      <c r="E28" s="252">
        <v>2</v>
      </c>
      <c r="F28" s="252">
        <v>3</v>
      </c>
      <c r="G28" s="252">
        <v>2</v>
      </c>
      <c r="H28" s="252"/>
      <c r="I28" s="252"/>
      <c r="J28" s="252"/>
      <c r="K28" s="252">
        <v>1</v>
      </c>
      <c r="L28" s="252"/>
      <c r="M28" s="252">
        <v>1</v>
      </c>
      <c r="N28" s="252"/>
      <c r="O28" s="252"/>
      <c r="P28" s="252"/>
      <c r="Q28" s="252">
        <v>1</v>
      </c>
      <c r="R28" s="252"/>
      <c r="S28" s="252"/>
      <c r="T28" s="272">
        <v>1</v>
      </c>
      <c r="U28" s="936">
        <f>SUM(B28:T28)</f>
        <v>31</v>
      </c>
      <c r="V28" s="5"/>
    </row>
    <row r="29" spans="1:22" ht="13.5" customHeight="1">
      <c r="A29" s="388" t="s">
        <v>802</v>
      </c>
      <c r="B29" s="252">
        <v>10</v>
      </c>
      <c r="C29" s="252">
        <v>10</v>
      </c>
      <c r="D29" s="252">
        <v>2</v>
      </c>
      <c r="E29" s="252"/>
      <c r="F29" s="252"/>
      <c r="G29" s="252">
        <v>3</v>
      </c>
      <c r="H29" s="252">
        <v>2</v>
      </c>
      <c r="I29" s="252"/>
      <c r="J29" s="252"/>
      <c r="K29" s="252"/>
      <c r="L29" s="252"/>
      <c r="M29" s="252"/>
      <c r="N29" s="252"/>
      <c r="O29" s="252">
        <v>1</v>
      </c>
      <c r="P29" s="252">
        <v>2</v>
      </c>
      <c r="Q29" s="252">
        <v>1</v>
      </c>
      <c r="R29" s="252"/>
      <c r="S29" s="252"/>
      <c r="T29" s="272"/>
      <c r="U29" s="936">
        <f>SUM(B29:T29)</f>
        <v>31</v>
      </c>
      <c r="V29" s="5"/>
    </row>
    <row r="30" spans="1:22" ht="13.5" customHeight="1">
      <c r="A30" s="389" t="s">
        <v>313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938"/>
      <c r="V30" s="5"/>
    </row>
    <row r="31" spans="1:22" ht="13.5" customHeight="1">
      <c r="A31" s="388" t="s">
        <v>799</v>
      </c>
      <c r="B31" s="252">
        <v>53</v>
      </c>
      <c r="C31" s="252">
        <v>55</v>
      </c>
      <c r="D31" s="252">
        <v>4</v>
      </c>
      <c r="E31" s="252" t="s">
        <v>606</v>
      </c>
      <c r="F31" s="252">
        <v>1</v>
      </c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72"/>
      <c r="U31" s="936">
        <f>SUM(B31:T31)</f>
        <v>113</v>
      </c>
      <c r="V31" s="5"/>
    </row>
    <row r="32" spans="1:22" ht="13.5" customHeight="1">
      <c r="A32" s="388" t="s">
        <v>800</v>
      </c>
      <c r="B32" s="252">
        <v>3</v>
      </c>
      <c r="C32" s="252">
        <v>3</v>
      </c>
      <c r="D32" s="252">
        <v>2</v>
      </c>
      <c r="E32" s="252">
        <v>1</v>
      </c>
      <c r="F32" s="252">
        <v>1</v>
      </c>
      <c r="G32" s="252"/>
      <c r="H32" s="252"/>
      <c r="I32" s="252"/>
      <c r="J32" s="252"/>
      <c r="K32" s="252"/>
      <c r="L32" s="252"/>
      <c r="M32" s="252">
        <v>1</v>
      </c>
      <c r="N32" s="252"/>
      <c r="O32" s="252"/>
      <c r="P32" s="252"/>
      <c r="Q32" s="252"/>
      <c r="R32" s="252"/>
      <c r="S32" s="252"/>
      <c r="T32" s="272"/>
      <c r="U32" s="936">
        <f>SUM(B32:T32)</f>
        <v>11</v>
      </c>
      <c r="V32" s="5"/>
    </row>
    <row r="33" spans="1:22" ht="13.5" customHeight="1">
      <c r="A33" s="389" t="s">
        <v>165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938"/>
      <c r="V33" s="5"/>
    </row>
    <row r="34" spans="1:22" ht="13.5" customHeight="1">
      <c r="A34" s="389" t="s">
        <v>804</v>
      </c>
      <c r="B34" s="252">
        <v>14</v>
      </c>
      <c r="C34" s="252">
        <v>5</v>
      </c>
      <c r="D34" s="252">
        <v>10</v>
      </c>
      <c r="E34" s="252">
        <v>5</v>
      </c>
      <c r="F34" s="252">
        <v>3</v>
      </c>
      <c r="G34" s="252">
        <v>2</v>
      </c>
      <c r="H34" s="252">
        <v>5</v>
      </c>
      <c r="I34" s="252">
        <v>4</v>
      </c>
      <c r="J34" s="252">
        <v>3</v>
      </c>
      <c r="K34" s="252">
        <v>3</v>
      </c>
      <c r="L34" s="252">
        <v>2</v>
      </c>
      <c r="M34" s="252">
        <v>1</v>
      </c>
      <c r="N34" s="252">
        <v>1</v>
      </c>
      <c r="O34" s="252">
        <v>1</v>
      </c>
      <c r="P34" s="252"/>
      <c r="Q34" s="252"/>
      <c r="R34" s="252"/>
      <c r="S34" s="252"/>
      <c r="T34" s="272">
        <v>3</v>
      </c>
      <c r="U34" s="936">
        <f>SUM(B34:T34)</f>
        <v>62</v>
      </c>
      <c r="V34" s="5"/>
    </row>
    <row r="35" spans="1:22" ht="13.5" customHeight="1">
      <c r="A35" s="390" t="s">
        <v>805</v>
      </c>
      <c r="B35" s="252">
        <v>14</v>
      </c>
      <c r="C35" s="252">
        <v>8</v>
      </c>
      <c r="D35" s="252">
        <v>4</v>
      </c>
      <c r="E35" s="252">
        <v>6</v>
      </c>
      <c r="F35" s="252">
        <v>3</v>
      </c>
      <c r="G35" s="252">
        <v>3</v>
      </c>
      <c r="H35" s="252">
        <v>4</v>
      </c>
      <c r="I35" s="252"/>
      <c r="J35" s="252"/>
      <c r="K35" s="252">
        <v>2</v>
      </c>
      <c r="L35" s="252">
        <v>1</v>
      </c>
      <c r="M35" s="252"/>
      <c r="N35" s="252">
        <v>2</v>
      </c>
      <c r="O35" s="252"/>
      <c r="P35" s="252"/>
      <c r="Q35" s="252"/>
      <c r="R35" s="252">
        <v>1</v>
      </c>
      <c r="S35" s="252">
        <v>1</v>
      </c>
      <c r="T35" s="272">
        <v>8</v>
      </c>
      <c r="U35" s="936">
        <f>SUM(B35:T35)</f>
        <v>57</v>
      </c>
      <c r="V35" s="5"/>
    </row>
    <row r="36" spans="1:22" ht="18" customHeight="1" thickBot="1">
      <c r="A36" s="407" t="s">
        <v>1054</v>
      </c>
      <c r="B36" s="252">
        <v>30</v>
      </c>
      <c r="C36" s="252">
        <v>13</v>
      </c>
      <c r="D36" s="252">
        <v>3</v>
      </c>
      <c r="E36" s="252">
        <v>3</v>
      </c>
      <c r="F36" s="252">
        <v>1</v>
      </c>
      <c r="G36" s="252">
        <v>2</v>
      </c>
      <c r="H36" s="252">
        <v>1</v>
      </c>
      <c r="I36" s="252">
        <v>1</v>
      </c>
      <c r="J36" s="252"/>
      <c r="K36" s="252"/>
      <c r="L36" s="252"/>
      <c r="M36" s="252"/>
      <c r="N36" s="252"/>
      <c r="O36" s="252">
        <v>2</v>
      </c>
      <c r="P36" s="252"/>
      <c r="Q36" s="252"/>
      <c r="R36" s="252"/>
      <c r="S36" s="252"/>
      <c r="T36" s="272">
        <v>1</v>
      </c>
      <c r="U36" s="936">
        <f>SUM(B36:T36)</f>
        <v>57</v>
      </c>
      <c r="V36" s="5"/>
    </row>
    <row r="37" spans="1:22" ht="13.5" customHeight="1" thickBot="1">
      <c r="A37" s="107" t="s">
        <v>315</v>
      </c>
      <c r="B37" s="366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273"/>
      <c r="V37" s="5"/>
    </row>
    <row r="38" spans="1:22" s="22" customFormat="1" ht="13.5" customHeight="1">
      <c r="A38" s="408" t="s">
        <v>223</v>
      </c>
      <c r="B38" s="252">
        <v>26</v>
      </c>
      <c r="C38" s="252">
        <v>38</v>
      </c>
      <c r="D38" s="252">
        <v>19</v>
      </c>
      <c r="E38" s="252">
        <v>4</v>
      </c>
      <c r="F38" s="252">
        <v>10</v>
      </c>
      <c r="G38" s="252">
        <v>2</v>
      </c>
      <c r="H38" s="252">
        <v>2</v>
      </c>
      <c r="I38" s="252">
        <v>1</v>
      </c>
      <c r="J38" s="252">
        <v>2</v>
      </c>
      <c r="K38" s="252">
        <v>1</v>
      </c>
      <c r="L38" s="252">
        <v>1</v>
      </c>
      <c r="M38" s="252">
        <v>1</v>
      </c>
      <c r="N38" s="252"/>
      <c r="O38" s="252"/>
      <c r="P38" s="252">
        <v>1</v>
      </c>
      <c r="Q38" s="252"/>
      <c r="R38" s="252"/>
      <c r="S38" s="252"/>
      <c r="T38" s="272"/>
      <c r="U38" s="936">
        <f>SUM(B38:T38)</f>
        <v>108</v>
      </c>
      <c r="V38" s="939"/>
    </row>
    <row r="39" spans="1:22" ht="13.5" customHeight="1">
      <c r="A39" s="20" t="s">
        <v>225</v>
      </c>
      <c r="B39" s="252">
        <v>5</v>
      </c>
      <c r="C39" s="252">
        <v>5</v>
      </c>
      <c r="D39" s="252">
        <v>4</v>
      </c>
      <c r="E39" s="252">
        <v>8</v>
      </c>
      <c r="F39" s="252">
        <v>9</v>
      </c>
      <c r="G39" s="252">
        <v>8</v>
      </c>
      <c r="H39" s="252">
        <v>4</v>
      </c>
      <c r="I39" s="252">
        <v>5</v>
      </c>
      <c r="J39" s="252"/>
      <c r="K39" s="252">
        <v>2</v>
      </c>
      <c r="L39" s="252"/>
      <c r="M39" s="252">
        <v>1</v>
      </c>
      <c r="N39" s="252">
        <v>2</v>
      </c>
      <c r="O39" s="252">
        <v>1</v>
      </c>
      <c r="P39" s="252"/>
      <c r="Q39" s="252">
        <v>2</v>
      </c>
      <c r="R39" s="252"/>
      <c r="S39" s="252"/>
      <c r="T39" s="272">
        <v>1</v>
      </c>
      <c r="U39" s="936">
        <f aca="true" t="shared" si="2" ref="U39:U49">SUM(B39:T39)</f>
        <v>57</v>
      </c>
      <c r="V39" s="5"/>
    </row>
    <row r="40" spans="1:22" ht="13.5" customHeight="1">
      <c r="A40" s="20" t="s">
        <v>289</v>
      </c>
      <c r="B40" s="252">
        <v>97</v>
      </c>
      <c r="C40" s="252">
        <v>62</v>
      </c>
      <c r="D40" s="252">
        <v>28</v>
      </c>
      <c r="E40" s="252">
        <v>10</v>
      </c>
      <c r="F40" s="252">
        <v>3</v>
      </c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72"/>
      <c r="U40" s="936">
        <f t="shared" si="2"/>
        <v>200</v>
      </c>
      <c r="V40" s="5"/>
    </row>
    <row r="41" spans="1:22" ht="13.5" customHeight="1">
      <c r="A41" s="20" t="s">
        <v>228</v>
      </c>
      <c r="B41" s="252">
        <v>28</v>
      </c>
      <c r="C41" s="252">
        <v>20</v>
      </c>
      <c r="D41" s="252">
        <v>11</v>
      </c>
      <c r="E41" s="252">
        <v>7</v>
      </c>
      <c r="F41" s="252">
        <v>3</v>
      </c>
      <c r="G41" s="252">
        <v>4</v>
      </c>
      <c r="H41" s="252">
        <v>3</v>
      </c>
      <c r="I41" s="252">
        <v>6</v>
      </c>
      <c r="J41" s="252">
        <v>3</v>
      </c>
      <c r="K41" s="252">
        <v>2</v>
      </c>
      <c r="L41" s="252">
        <v>2</v>
      </c>
      <c r="M41" s="252"/>
      <c r="N41" s="252"/>
      <c r="O41" s="252"/>
      <c r="P41" s="252"/>
      <c r="Q41" s="252"/>
      <c r="R41" s="252"/>
      <c r="S41" s="252"/>
      <c r="T41" s="272"/>
      <c r="U41" s="936">
        <f t="shared" si="2"/>
        <v>89</v>
      </c>
      <c r="V41" s="5"/>
    </row>
    <row r="42" spans="1:22" ht="13.5" customHeight="1">
      <c r="A42" s="20" t="s">
        <v>226</v>
      </c>
      <c r="B42" s="362">
        <v>2</v>
      </c>
      <c r="C42" s="362">
        <v>3</v>
      </c>
      <c r="D42" s="362">
        <v>5</v>
      </c>
      <c r="E42" s="362">
        <v>9</v>
      </c>
      <c r="F42" s="362">
        <v>7</v>
      </c>
      <c r="G42" s="362">
        <v>7</v>
      </c>
      <c r="H42" s="362">
        <v>6</v>
      </c>
      <c r="I42" s="362">
        <v>7</v>
      </c>
      <c r="J42" s="362">
        <v>5</v>
      </c>
      <c r="K42" s="362">
        <v>7</v>
      </c>
      <c r="L42" s="362">
        <v>4</v>
      </c>
      <c r="M42" s="362">
        <v>3</v>
      </c>
      <c r="N42" s="362">
        <v>2</v>
      </c>
      <c r="O42" s="362">
        <v>2</v>
      </c>
      <c r="P42" s="362">
        <v>2</v>
      </c>
      <c r="Q42" s="362">
        <v>1</v>
      </c>
      <c r="R42" s="362"/>
      <c r="S42" s="362">
        <v>3</v>
      </c>
      <c r="T42" s="465">
        <v>2</v>
      </c>
      <c r="U42" s="940">
        <f t="shared" si="2"/>
        <v>77</v>
      </c>
      <c r="V42" s="5"/>
    </row>
    <row r="43" spans="1:22" ht="13.5" customHeight="1">
      <c r="A43" s="20" t="s">
        <v>397</v>
      </c>
      <c r="B43" s="252">
        <v>23</v>
      </c>
      <c r="C43" s="252">
        <v>18</v>
      </c>
      <c r="D43" s="252">
        <v>12</v>
      </c>
      <c r="E43" s="252">
        <v>7</v>
      </c>
      <c r="F43" s="252">
        <v>4</v>
      </c>
      <c r="G43" s="252">
        <v>2</v>
      </c>
      <c r="H43" s="252">
        <v>2</v>
      </c>
      <c r="I43" s="252">
        <v>1</v>
      </c>
      <c r="J43" s="252">
        <v>1</v>
      </c>
      <c r="K43" s="252">
        <v>1</v>
      </c>
      <c r="L43" s="252"/>
      <c r="M43" s="252"/>
      <c r="N43" s="252">
        <v>1</v>
      </c>
      <c r="O43" s="252"/>
      <c r="P43" s="252"/>
      <c r="Q43" s="252"/>
      <c r="R43" s="252"/>
      <c r="S43" s="252"/>
      <c r="T43" s="272"/>
      <c r="U43" s="936">
        <f t="shared" si="2"/>
        <v>72</v>
      </c>
      <c r="V43" s="5"/>
    </row>
    <row r="44" spans="1:22" ht="13.5" customHeight="1">
      <c r="A44" s="20" t="s">
        <v>222</v>
      </c>
      <c r="B44" s="252">
        <v>21</v>
      </c>
      <c r="C44" s="252">
        <v>35</v>
      </c>
      <c r="D44" s="252">
        <v>39</v>
      </c>
      <c r="E44" s="252">
        <v>18</v>
      </c>
      <c r="F44" s="252">
        <v>17</v>
      </c>
      <c r="G44" s="252">
        <v>14</v>
      </c>
      <c r="H44" s="252">
        <v>3</v>
      </c>
      <c r="I44" s="252">
        <v>3</v>
      </c>
      <c r="J44" s="252">
        <v>9</v>
      </c>
      <c r="K44" s="252">
        <v>5</v>
      </c>
      <c r="L44" s="252">
        <v>3</v>
      </c>
      <c r="M44" s="252">
        <v>4</v>
      </c>
      <c r="N44" s="252">
        <v>1</v>
      </c>
      <c r="O44" s="252">
        <v>1</v>
      </c>
      <c r="P44" s="252">
        <v>2</v>
      </c>
      <c r="Q44" s="252">
        <v>3</v>
      </c>
      <c r="R44" s="252"/>
      <c r="S44" s="252"/>
      <c r="T44" s="272">
        <v>7</v>
      </c>
      <c r="U44" s="936">
        <f t="shared" si="2"/>
        <v>185</v>
      </c>
      <c r="V44" s="5"/>
    </row>
    <row r="45" spans="1:22" ht="13.5" customHeight="1">
      <c r="A45" s="20" t="s">
        <v>227</v>
      </c>
      <c r="B45" s="252">
        <v>9</v>
      </c>
      <c r="C45" s="252">
        <v>11</v>
      </c>
      <c r="D45" s="252">
        <v>10</v>
      </c>
      <c r="E45" s="252">
        <v>8</v>
      </c>
      <c r="F45" s="252">
        <v>5</v>
      </c>
      <c r="G45" s="252">
        <v>6</v>
      </c>
      <c r="H45" s="252">
        <v>3</v>
      </c>
      <c r="I45" s="252">
        <v>2</v>
      </c>
      <c r="J45" s="252">
        <v>1</v>
      </c>
      <c r="K45" s="252">
        <v>1</v>
      </c>
      <c r="L45" s="252">
        <v>1</v>
      </c>
      <c r="M45" s="252">
        <v>2</v>
      </c>
      <c r="N45" s="252"/>
      <c r="O45" s="252">
        <v>2</v>
      </c>
      <c r="P45" s="252"/>
      <c r="Q45" s="252"/>
      <c r="R45" s="252">
        <v>1</v>
      </c>
      <c r="S45" s="252"/>
      <c r="T45" s="272"/>
      <c r="U45" s="936">
        <f t="shared" si="2"/>
        <v>62</v>
      </c>
      <c r="V45" s="5"/>
    </row>
    <row r="46" spans="1:22" ht="13.5" customHeight="1">
      <c r="A46" s="20" t="s">
        <v>224</v>
      </c>
      <c r="B46" s="252">
        <v>13</v>
      </c>
      <c r="C46" s="252">
        <v>13</v>
      </c>
      <c r="D46" s="252">
        <v>16</v>
      </c>
      <c r="E46" s="252">
        <v>10</v>
      </c>
      <c r="F46" s="252">
        <v>17</v>
      </c>
      <c r="G46" s="252">
        <v>10</v>
      </c>
      <c r="H46" s="252">
        <v>3</v>
      </c>
      <c r="I46" s="252">
        <v>4</v>
      </c>
      <c r="J46" s="252">
        <v>1</v>
      </c>
      <c r="K46" s="252">
        <v>1</v>
      </c>
      <c r="L46" s="252">
        <v>2</v>
      </c>
      <c r="M46" s="252">
        <v>2</v>
      </c>
      <c r="N46" s="252">
        <v>1</v>
      </c>
      <c r="O46" s="252"/>
      <c r="P46" s="252"/>
      <c r="Q46" s="252">
        <v>4</v>
      </c>
      <c r="R46" s="252">
        <v>1</v>
      </c>
      <c r="S46" s="252"/>
      <c r="T46" s="272">
        <v>5</v>
      </c>
      <c r="U46" s="936">
        <f t="shared" si="2"/>
        <v>103</v>
      </c>
      <c r="V46" s="5"/>
    </row>
    <row r="47" spans="1:22" ht="13.5" customHeight="1">
      <c r="A47" s="20" t="s">
        <v>232</v>
      </c>
      <c r="B47" s="252">
        <v>10</v>
      </c>
      <c r="C47" s="252">
        <v>4</v>
      </c>
      <c r="D47" s="252">
        <v>12</v>
      </c>
      <c r="E47" s="252">
        <v>5</v>
      </c>
      <c r="F47" s="252">
        <v>7</v>
      </c>
      <c r="G47" s="252">
        <v>7</v>
      </c>
      <c r="H47" s="252">
        <v>1</v>
      </c>
      <c r="I47" s="252">
        <v>4</v>
      </c>
      <c r="J47" s="252">
        <v>4</v>
      </c>
      <c r="K47" s="252">
        <v>3</v>
      </c>
      <c r="L47" s="252"/>
      <c r="M47" s="252">
        <v>1</v>
      </c>
      <c r="N47" s="252"/>
      <c r="O47" s="252">
        <v>2</v>
      </c>
      <c r="P47" s="252"/>
      <c r="Q47" s="252">
        <v>2</v>
      </c>
      <c r="R47" s="252"/>
      <c r="S47" s="252"/>
      <c r="T47" s="272"/>
      <c r="U47" s="936">
        <f t="shared" si="2"/>
        <v>62</v>
      </c>
      <c r="V47" s="5"/>
    </row>
    <row r="48" spans="1:22" ht="13.5" customHeight="1">
      <c r="A48" s="20" t="s">
        <v>230</v>
      </c>
      <c r="B48" s="252">
        <v>34</v>
      </c>
      <c r="C48" s="252">
        <v>60</v>
      </c>
      <c r="D48" s="252">
        <v>39</v>
      </c>
      <c r="E48" s="252">
        <v>26</v>
      </c>
      <c r="F48" s="252">
        <v>7</v>
      </c>
      <c r="G48" s="252">
        <v>6</v>
      </c>
      <c r="H48" s="252">
        <v>6</v>
      </c>
      <c r="I48" s="252">
        <v>7</v>
      </c>
      <c r="J48" s="252">
        <v>3</v>
      </c>
      <c r="K48" s="252">
        <v>2</v>
      </c>
      <c r="L48" s="252">
        <v>2</v>
      </c>
      <c r="M48" s="252"/>
      <c r="N48" s="252" t="s">
        <v>606</v>
      </c>
      <c r="O48" s="252">
        <v>1</v>
      </c>
      <c r="P48" s="252"/>
      <c r="Q48" s="252">
        <v>1</v>
      </c>
      <c r="R48" s="252"/>
      <c r="S48" s="252">
        <v>1</v>
      </c>
      <c r="T48" s="272"/>
      <c r="U48" s="936">
        <f t="shared" si="2"/>
        <v>195</v>
      </c>
      <c r="V48" s="5"/>
    </row>
    <row r="49" spans="1:22" ht="13.5" customHeight="1">
      <c r="A49" s="20" t="s">
        <v>231</v>
      </c>
      <c r="B49" s="252">
        <v>2</v>
      </c>
      <c r="C49" s="252">
        <v>16</v>
      </c>
      <c r="D49" s="252">
        <v>10</v>
      </c>
      <c r="E49" s="252">
        <v>12</v>
      </c>
      <c r="F49" s="252">
        <v>11</v>
      </c>
      <c r="G49" s="252">
        <v>8</v>
      </c>
      <c r="H49" s="252">
        <v>2</v>
      </c>
      <c r="I49" s="252">
        <v>3</v>
      </c>
      <c r="J49" s="252">
        <v>4</v>
      </c>
      <c r="K49" s="252"/>
      <c r="L49" s="252"/>
      <c r="M49" s="252">
        <v>1</v>
      </c>
      <c r="N49" s="252" t="s">
        <v>606</v>
      </c>
      <c r="O49" s="252">
        <v>1</v>
      </c>
      <c r="P49" s="252"/>
      <c r="Q49" s="252"/>
      <c r="R49" s="252"/>
      <c r="S49" s="252"/>
      <c r="T49" s="272">
        <v>2</v>
      </c>
      <c r="U49" s="936">
        <f t="shared" si="2"/>
        <v>72</v>
      </c>
      <c r="V49" s="5"/>
    </row>
    <row r="50" spans="1:22" ht="13.5" customHeight="1" thickBot="1">
      <c r="A50" s="61" t="s">
        <v>302</v>
      </c>
      <c r="B50" s="252">
        <v>8</v>
      </c>
      <c r="C50" s="252">
        <v>5</v>
      </c>
      <c r="D50" s="252">
        <v>4</v>
      </c>
      <c r="E50" s="252">
        <v>7</v>
      </c>
      <c r="F50" s="252">
        <v>5</v>
      </c>
      <c r="G50" s="252">
        <v>6</v>
      </c>
      <c r="H50" s="252">
        <v>4</v>
      </c>
      <c r="I50" s="252">
        <v>4</v>
      </c>
      <c r="J50" s="252">
        <v>1</v>
      </c>
      <c r="K50" s="252"/>
      <c r="L50" s="252"/>
      <c r="M50" s="252"/>
      <c r="N50" s="252">
        <v>1</v>
      </c>
      <c r="O50" s="252"/>
      <c r="P50" s="252">
        <v>1</v>
      </c>
      <c r="Q50" s="252">
        <v>1</v>
      </c>
      <c r="R50" s="252"/>
      <c r="S50" s="252"/>
      <c r="T50" s="272"/>
      <c r="U50" s="936">
        <f>SUM(B50:T50)</f>
        <v>47</v>
      </c>
      <c r="V50" s="5"/>
    </row>
    <row r="51" spans="1:21" ht="13.5" customHeight="1" thickBot="1">
      <c r="A51" s="107" t="s">
        <v>783</v>
      </c>
      <c r="B51" s="48">
        <f>SUM(B3:B50)</f>
        <v>728</v>
      </c>
      <c r="C51" s="48">
        <f aca="true" t="shared" si="3" ref="C51:U51">SUM(C3:C50)</f>
        <v>680</v>
      </c>
      <c r="D51" s="48">
        <f t="shared" si="3"/>
        <v>421</v>
      </c>
      <c r="E51" s="48">
        <f t="shared" si="3"/>
        <v>279</v>
      </c>
      <c r="F51" s="48">
        <f t="shared" si="3"/>
        <v>202</v>
      </c>
      <c r="G51" s="48">
        <f t="shared" si="3"/>
        <v>156</v>
      </c>
      <c r="H51" s="48">
        <f t="shared" si="3"/>
        <v>131</v>
      </c>
      <c r="I51" s="48">
        <f t="shared" si="3"/>
        <v>87</v>
      </c>
      <c r="J51" s="48">
        <f t="shared" si="3"/>
        <v>72</v>
      </c>
      <c r="K51" s="48">
        <f t="shared" si="3"/>
        <v>54</v>
      </c>
      <c r="L51" s="48">
        <f t="shared" si="3"/>
        <v>39</v>
      </c>
      <c r="M51" s="48">
        <f t="shared" si="3"/>
        <v>32</v>
      </c>
      <c r="N51" s="48">
        <f t="shared" si="3"/>
        <v>19</v>
      </c>
      <c r="O51" s="48">
        <f t="shared" si="3"/>
        <v>23</v>
      </c>
      <c r="P51" s="48">
        <f t="shared" si="3"/>
        <v>15</v>
      </c>
      <c r="Q51" s="48">
        <f t="shared" si="3"/>
        <v>24</v>
      </c>
      <c r="R51" s="48">
        <f t="shared" si="3"/>
        <v>6</v>
      </c>
      <c r="S51" s="48">
        <f t="shared" si="3"/>
        <v>11</v>
      </c>
      <c r="T51" s="48">
        <f t="shared" si="3"/>
        <v>44</v>
      </c>
      <c r="U51" s="48">
        <f t="shared" si="3"/>
        <v>3023</v>
      </c>
    </row>
    <row r="52" spans="1:21" s="5" customFormat="1" ht="12.75">
      <c r="A52" s="7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s="5" customFormat="1" ht="12.75">
      <c r="A53" s="253" t="s">
        <v>636</v>
      </c>
      <c r="B53" s="254">
        <f>B51+C51+D51</f>
        <v>1829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s="5" customFormat="1" ht="12.75">
      <c r="A54" s="253" t="s">
        <v>637</v>
      </c>
      <c r="B54" s="254" t="e">
        <f>#REF!+#REF!+#REF!</f>
        <v>#REF!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12.75">
      <c r="A55" s="255" t="s">
        <v>638</v>
      </c>
      <c r="B55" s="256" t="e">
        <f>B53+B54</f>
        <v>#REF!</v>
      </c>
      <c r="U55" s="76"/>
    </row>
    <row r="56" spans="1:21" ht="12.75">
      <c r="A56" s="257"/>
      <c r="B56" s="256"/>
      <c r="U56" s="76"/>
    </row>
    <row r="57" spans="1:21" ht="12.75">
      <c r="A57" s="257" t="s">
        <v>651</v>
      </c>
      <c r="B57" s="256">
        <v>535</v>
      </c>
      <c r="U57" s="106"/>
    </row>
    <row r="58" spans="1:22" ht="12.75">
      <c r="A58" s="257" t="s">
        <v>652</v>
      </c>
      <c r="B58" s="256">
        <v>74</v>
      </c>
      <c r="K58" s="4"/>
      <c r="U58" s="106"/>
      <c r="V58" s="73"/>
    </row>
    <row r="59" spans="1:21" ht="12.75">
      <c r="A59" s="257" t="s">
        <v>653</v>
      </c>
      <c r="B59" s="256">
        <f>B57+B58</f>
        <v>609</v>
      </c>
      <c r="K59" s="73"/>
      <c r="L59" s="188"/>
      <c r="U59" s="106"/>
    </row>
    <row r="60" spans="11:21" ht="12.75">
      <c r="K60" s="106"/>
      <c r="L60" s="188"/>
      <c r="U60" s="106"/>
    </row>
    <row r="61" spans="11:21" ht="12.75">
      <c r="K61" s="106"/>
      <c r="L61" s="188"/>
      <c r="U61" s="106"/>
    </row>
    <row r="62" spans="11:21" ht="12.75">
      <c r="K62" s="106"/>
      <c r="L62" s="188"/>
      <c r="U62" s="106"/>
    </row>
    <row r="63" spans="11:21" ht="12.75">
      <c r="K63" s="106"/>
      <c r="L63" s="188"/>
      <c r="U63" s="106"/>
    </row>
    <row r="64" spans="11:21" ht="12.75">
      <c r="K64" s="106"/>
      <c r="L64" s="188"/>
      <c r="U64" s="106"/>
    </row>
    <row r="65" spans="11:21" ht="12.75">
      <c r="K65" s="106"/>
      <c r="L65" s="188"/>
      <c r="U65" s="106"/>
    </row>
    <row r="66" spans="11:21" ht="12.75">
      <c r="K66" s="106"/>
      <c r="L66" s="188"/>
      <c r="U66" s="106"/>
    </row>
    <row r="67" spans="11:21" ht="12.75">
      <c r="K67" s="106"/>
      <c r="L67" s="188"/>
      <c r="U67" s="106"/>
    </row>
    <row r="68" spans="11:21" ht="12.75">
      <c r="K68" s="106"/>
      <c r="L68" s="188"/>
      <c r="U68" s="106"/>
    </row>
    <row r="69" spans="11:21" ht="12.75">
      <c r="K69" s="106"/>
      <c r="L69" s="188"/>
      <c r="U69" s="106"/>
    </row>
    <row r="70" spans="11:21" ht="12.75">
      <c r="K70" s="106"/>
      <c r="L70" s="188"/>
      <c r="U70" s="76"/>
    </row>
    <row r="71" spans="11:21" ht="12.75">
      <c r="K71" s="106"/>
      <c r="L71" s="188"/>
      <c r="U71" s="76"/>
    </row>
    <row r="72" spans="11:21" ht="12.75">
      <c r="K72" s="188"/>
      <c r="L72" s="188"/>
      <c r="U72" s="76"/>
    </row>
    <row r="73" spans="11:12" ht="12.75">
      <c r="K73" s="188"/>
      <c r="L73" s="188"/>
    </row>
    <row r="74" spans="11:12" ht="12.75">
      <c r="K74" s="188"/>
      <c r="L74" s="188"/>
    </row>
  </sheetData>
  <sheetProtection/>
  <printOptions/>
  <pageMargins left="0.5905511811023623" right="0.5905511811023623" top="0.3937007874015748" bottom="0.1968503937007874" header="0.15748031496062992" footer="0.35433070866141736"/>
  <pageSetup fitToHeight="2" horizontalDpi="600" verticalDpi="600" orientation="landscape" paperSize="9" scale="75" r:id="rId2"/>
  <headerFooter alignWithMargins="0">
    <oddHeader>&amp;C&amp;"Times New Roman,Kalın"&amp;12 2012 ÖSYS TERCİH SIRALAMASI</oddHeader>
  </headerFooter>
  <rowBreaks count="1" manualBreakCount="1">
    <brk id="51" max="2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M11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21.8515625" style="238" customWidth="1"/>
    <col min="2" max="2" width="10.7109375" style="235" customWidth="1"/>
    <col min="3" max="11" width="10.7109375" style="0" customWidth="1"/>
  </cols>
  <sheetData>
    <row r="1" spans="1:11" ht="30" customHeight="1">
      <c r="A1" s="1880" t="s">
        <v>813</v>
      </c>
      <c r="B1" s="1881"/>
      <c r="C1" s="1881"/>
      <c r="D1" s="1881"/>
      <c r="E1" s="1881"/>
      <c r="F1" s="1881"/>
      <c r="G1" s="1881"/>
      <c r="H1" s="1881"/>
      <c r="I1" s="1881"/>
      <c r="J1" s="1881"/>
      <c r="K1" s="1881"/>
    </row>
    <row r="2" spans="1:11" ht="15" customHeight="1" thickBot="1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1:13" ht="30" customHeight="1" thickBot="1">
      <c r="A3" s="948" t="s">
        <v>809</v>
      </c>
      <c r="B3" s="943">
        <v>2002</v>
      </c>
      <c r="C3" s="943">
        <v>2003</v>
      </c>
      <c r="D3" s="943">
        <v>2004</v>
      </c>
      <c r="E3" s="943">
        <v>2005</v>
      </c>
      <c r="F3" s="943">
        <v>2006</v>
      </c>
      <c r="G3" s="943">
        <v>2007</v>
      </c>
      <c r="H3" s="944">
        <v>2008</v>
      </c>
      <c r="I3" s="944">
        <v>2009</v>
      </c>
      <c r="J3" s="944">
        <v>2010</v>
      </c>
      <c r="K3" s="944">
        <v>2011</v>
      </c>
      <c r="L3" s="944">
        <v>2012</v>
      </c>
      <c r="M3" s="237"/>
    </row>
    <row r="4" spans="1:13" ht="30" customHeight="1" thickBot="1">
      <c r="A4" s="948" t="s">
        <v>812</v>
      </c>
      <c r="B4" s="945">
        <v>543</v>
      </c>
      <c r="C4" s="945">
        <v>541</v>
      </c>
      <c r="D4" s="945">
        <v>655</v>
      </c>
      <c r="E4" s="945">
        <v>592</v>
      </c>
      <c r="F4" s="945">
        <v>822</v>
      </c>
      <c r="G4" s="945">
        <v>578</v>
      </c>
      <c r="H4" s="946">
        <v>805</v>
      </c>
      <c r="I4" s="946">
        <v>905</v>
      </c>
      <c r="J4" s="946">
        <v>609</v>
      </c>
      <c r="K4" s="947">
        <v>760</v>
      </c>
      <c r="L4" s="949">
        <v>728</v>
      </c>
      <c r="M4" s="235"/>
    </row>
    <row r="5" spans="1:2" ht="12.75">
      <c r="A5" s="236"/>
      <c r="B5" s="239"/>
    </row>
    <row r="6" spans="1:2" ht="12.75">
      <c r="A6" s="236"/>
      <c r="B6" s="239"/>
    </row>
    <row r="7" spans="1:2" ht="12.75">
      <c r="A7" s="236"/>
      <c r="B7" s="239"/>
    </row>
    <row r="8" spans="1:2" ht="12.75">
      <c r="A8" s="237"/>
      <c r="B8" s="240"/>
    </row>
    <row r="9" spans="1:2" ht="12.75">
      <c r="A9" s="237"/>
      <c r="B9" s="240"/>
    </row>
    <row r="10" spans="1:2" ht="12.75">
      <c r="A10" s="237"/>
      <c r="B10" s="240"/>
    </row>
    <row r="11" ht="12.75">
      <c r="A11" s="237"/>
    </row>
    <row r="18" ht="12" customHeight="1"/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Ãduyuru/oss_2001.html Ã–SS 2001 Verileri: Taban PuanlarÄ±, Å?ehirlere+Liselere DaÄŸÄ±lÄ±m vd.</dc:title>
  <dc:subject/>
  <dc:creator>BIDB</dc:creator>
  <cp:keywords/>
  <dc:description/>
  <cp:lastModifiedBy>OIDB</cp:lastModifiedBy>
  <cp:lastPrinted>2013-11-27T08:16:55Z</cp:lastPrinted>
  <dcterms:created xsi:type="dcterms:W3CDTF">2002-01-24T12:37:33Z</dcterms:created>
  <dcterms:modified xsi:type="dcterms:W3CDTF">2013-11-27T08:16:58Z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